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0545" windowHeight="9000" tabRatio="614" activeTab="7"/>
  </bookViews>
  <sheets>
    <sheet name="표지" sheetId="1" r:id="rId1"/>
    <sheet name="총칙" sheetId="2" r:id="rId2"/>
    <sheet name="총괄표" sheetId="3" r:id="rId3"/>
    <sheet name="세입총괄" sheetId="4" r:id="rId4"/>
    <sheet name="세출총괄" sheetId="5" r:id="rId5"/>
    <sheet name="세입결산세부내역" sheetId="6" r:id="rId6"/>
    <sheet name="세출결산세부내역" sheetId="7" r:id="rId7"/>
    <sheet name="법인전입금(후원금) 수입 및 사용내역" sheetId="8" r:id="rId8"/>
  </sheets>
  <definedNames>
    <definedName name="_xlnm.Print_Area" localSheetId="7">'법인전입금(후원금) 수입 및 사용내역'!$A$1:$E$23</definedName>
    <definedName name="_xlnm.Print_Area" localSheetId="3">'세입총괄'!$A$1:$F$26</definedName>
    <definedName name="_xlnm.Print_Area" localSheetId="6">'세출결산세부내역'!$A$1:$H$110</definedName>
    <definedName name="_xlnm.Print_Area" localSheetId="4">'세출총괄'!$A$1:$G$30</definedName>
    <definedName name="_xlnm.Print_Area" localSheetId="0">'표지'!$A$1:$H$28</definedName>
    <definedName name="_xlnm.Print_Titles" localSheetId="6">'세출결산세부내역'!$4:$5</definedName>
  </definedNames>
  <calcPr fullCalcOnLoad="1"/>
</workbook>
</file>

<file path=xl/sharedStrings.xml><?xml version="1.0" encoding="utf-8"?>
<sst xmlns="http://schemas.openxmlformats.org/spreadsheetml/2006/main" count="413" uniqueCount="198">
  <si>
    <t>관</t>
  </si>
  <si>
    <t>항</t>
  </si>
  <si>
    <t>목</t>
  </si>
  <si>
    <t>구분</t>
  </si>
  <si>
    <t>자부담</t>
  </si>
  <si>
    <t>계</t>
  </si>
  <si>
    <t>예산</t>
  </si>
  <si>
    <t>결산</t>
  </si>
  <si>
    <t>증감</t>
  </si>
  <si>
    <t>과       목</t>
  </si>
  <si>
    <t>보조금</t>
  </si>
  <si>
    <t>공공요금</t>
  </si>
  <si>
    <t>시설비</t>
  </si>
  <si>
    <t>사업비</t>
  </si>
  <si>
    <t>과   목</t>
  </si>
  <si>
    <t>합      계</t>
  </si>
  <si>
    <t>제  세
공과금</t>
  </si>
  <si>
    <t>결  산  총  칙</t>
  </si>
  <si>
    <t>구 비</t>
  </si>
  <si>
    <t>사 업 수 입</t>
  </si>
  <si>
    <t>과       목</t>
  </si>
  <si>
    <t>구분</t>
  </si>
  <si>
    <t>자부담</t>
  </si>
  <si>
    <t>계</t>
  </si>
  <si>
    <t>관</t>
  </si>
  <si>
    <t>항</t>
  </si>
  <si>
    <t>목</t>
  </si>
  <si>
    <t>사업수입</t>
  </si>
  <si>
    <t>합계</t>
  </si>
  <si>
    <t>보조금
수   입</t>
  </si>
  <si>
    <t>합   계</t>
  </si>
  <si>
    <t>이월금</t>
  </si>
  <si>
    <t>전년도
이월금</t>
  </si>
  <si>
    <t>잡수입</t>
  </si>
  <si>
    <t>예금이자</t>
  </si>
  <si>
    <t>사무비</t>
  </si>
  <si>
    <t>인건비</t>
  </si>
  <si>
    <t>업  무
추진비</t>
  </si>
  <si>
    <t>선   수
육성비</t>
  </si>
  <si>
    <t>행 사 비</t>
  </si>
  <si>
    <t>시 설 비</t>
  </si>
  <si>
    <t>총     합     계</t>
  </si>
  <si>
    <t>재   산
조성비</t>
  </si>
  <si>
    <t>기타후생
경       비</t>
  </si>
  <si>
    <t>직   책
보조비</t>
  </si>
  <si>
    <t>상 여 금</t>
  </si>
  <si>
    <t xml:space="preserve">급      여 </t>
  </si>
  <si>
    <t>제 수 당</t>
  </si>
  <si>
    <t>여    비</t>
  </si>
  <si>
    <t>수용비및
수  수 료</t>
  </si>
  <si>
    <t>자   산
취득비</t>
  </si>
  <si>
    <t>시설장비
유  지 비</t>
  </si>
  <si>
    <t>대    회
참가비</t>
  </si>
  <si>
    <t>합   계</t>
  </si>
  <si>
    <t>합계</t>
  </si>
  <si>
    <t>재산조성비</t>
  </si>
  <si>
    <t>사업비</t>
  </si>
  <si>
    <t>합계</t>
  </si>
  <si>
    <t>불   용
매각대</t>
  </si>
  <si>
    <t>인건비</t>
  </si>
  <si>
    <t>업무추진비</t>
  </si>
  <si>
    <t>운   영   비</t>
  </si>
  <si>
    <t>예 산</t>
  </si>
  <si>
    <t>결 산</t>
  </si>
  <si>
    <t>증 감</t>
  </si>
  <si>
    <t>예  산</t>
  </si>
  <si>
    <t>결  산</t>
  </si>
  <si>
    <t>증  감</t>
  </si>
  <si>
    <t>구  분</t>
  </si>
  <si>
    <t>자  부  담</t>
  </si>
  <si>
    <t>총   합   계</t>
  </si>
  <si>
    <t>차기이월</t>
  </si>
  <si>
    <t>예  산</t>
  </si>
  <si>
    <t>결  산</t>
  </si>
  <si>
    <t>증  감</t>
  </si>
  <si>
    <t>차기이월</t>
  </si>
  <si>
    <t>반 납 금</t>
  </si>
  <si>
    <t>이    월   금</t>
  </si>
  <si>
    <t>기   관
운영비</t>
  </si>
  <si>
    <t>연료비</t>
  </si>
  <si>
    <t>보조금 
수   입</t>
  </si>
  <si>
    <t>시 . 도
보조금</t>
  </si>
  <si>
    <t>후원금</t>
  </si>
  <si>
    <t>시.구보조금</t>
  </si>
  <si>
    <t>예산</t>
  </si>
  <si>
    <t>결산</t>
  </si>
  <si>
    <t>증감</t>
  </si>
  <si>
    <t>예산</t>
  </si>
  <si>
    <t>결산</t>
  </si>
  <si>
    <t>증감</t>
  </si>
  <si>
    <t>운영비</t>
  </si>
  <si>
    <t>보조금</t>
  </si>
  <si>
    <t>기타운영비</t>
  </si>
  <si>
    <t>성 세 체 육 관</t>
  </si>
  <si>
    <t>Ⅰ.</t>
  </si>
  <si>
    <t>수입내역</t>
  </si>
  <si>
    <t>가.</t>
  </si>
  <si>
    <t>민간단체보조</t>
  </si>
  <si>
    <t>나.</t>
  </si>
  <si>
    <t>외원단체보조</t>
  </si>
  <si>
    <t>다.</t>
  </si>
  <si>
    <t>결연후원금</t>
  </si>
  <si>
    <t>라.</t>
  </si>
  <si>
    <t>법인임원후원금</t>
  </si>
  <si>
    <t>마.</t>
  </si>
  <si>
    <t>지역사회후원금</t>
  </si>
  <si>
    <t>바.</t>
  </si>
  <si>
    <t>후원회지원금</t>
  </si>
  <si>
    <t>사.</t>
  </si>
  <si>
    <t>자선모금</t>
  </si>
  <si>
    <t>아.</t>
  </si>
  <si>
    <t>기타후원금</t>
  </si>
  <si>
    <t>자.</t>
  </si>
  <si>
    <t>이월금</t>
  </si>
  <si>
    <t>Ⅱ.</t>
  </si>
  <si>
    <t>사용내역</t>
  </si>
  <si>
    <t>가.</t>
  </si>
  <si>
    <t>사무비</t>
  </si>
  <si>
    <t>나.</t>
  </si>
  <si>
    <t>재산조성비</t>
  </si>
  <si>
    <t>다.</t>
  </si>
  <si>
    <t>사업비
(결연사업, 행사사업)</t>
  </si>
  <si>
    <t>라.</t>
  </si>
  <si>
    <t>전출금</t>
  </si>
  <si>
    <t>마.</t>
  </si>
  <si>
    <t>잡지출</t>
  </si>
  <si>
    <t>시 군 군 보 조 금</t>
  </si>
  <si>
    <t>차.</t>
  </si>
  <si>
    <t>예 금 이 자</t>
  </si>
  <si>
    <t>순번</t>
  </si>
  <si>
    <t>세입</t>
  </si>
  <si>
    <t>세출</t>
  </si>
  <si>
    <t>관</t>
  </si>
  <si>
    <t>항</t>
  </si>
  <si>
    <t>예산액</t>
  </si>
  <si>
    <t>증감액</t>
  </si>
  <si>
    <t>1</t>
  </si>
  <si>
    <t>사업수입</t>
  </si>
  <si>
    <t>사무비</t>
  </si>
  <si>
    <t>인건비</t>
  </si>
  <si>
    <t>2</t>
  </si>
  <si>
    <t>보조금수입</t>
  </si>
  <si>
    <t>업무추진비</t>
  </si>
  <si>
    <t>3</t>
  </si>
  <si>
    <t>후원금수입</t>
  </si>
  <si>
    <t>운영비</t>
  </si>
  <si>
    <t>4</t>
  </si>
  <si>
    <t>이월금</t>
  </si>
  <si>
    <t>재산조성비</t>
  </si>
  <si>
    <t>5</t>
  </si>
  <si>
    <t>잡수입</t>
  </si>
  <si>
    <t>사업비</t>
  </si>
  <si>
    <t>6</t>
  </si>
  <si>
    <t>7</t>
  </si>
  <si>
    <t>예비비 및 기타</t>
  </si>
  <si>
    <t>세입 합계</t>
  </si>
  <si>
    <t>세출합계</t>
  </si>
  <si>
    <t>재산조정비</t>
  </si>
  <si>
    <t>사업비</t>
  </si>
  <si>
    <t>반납금</t>
  </si>
  <si>
    <t>체 육 
재활사업</t>
  </si>
  <si>
    <t>예비비 
및 기타</t>
  </si>
  <si>
    <t>예비비
및 기타</t>
  </si>
  <si>
    <t>반환금</t>
  </si>
  <si>
    <t>반납금</t>
  </si>
  <si>
    <t>법인전입금</t>
  </si>
  <si>
    <t>보조금수입</t>
  </si>
  <si>
    <t>법인전입금
(후원금)</t>
  </si>
  <si>
    <t>보조금</t>
  </si>
  <si>
    <t>후 원 금</t>
  </si>
  <si>
    <t>잡   수   입</t>
  </si>
  <si>
    <t>후원금</t>
  </si>
  <si>
    <t>전년도
이월금</t>
  </si>
  <si>
    <t>법인전입금</t>
  </si>
  <si>
    <t>후원금</t>
  </si>
  <si>
    <t>퇴직금 및 
퇴직적립금</t>
  </si>
  <si>
    <t>사회보험
부  담 금</t>
  </si>
  <si>
    <t>회의비</t>
  </si>
  <si>
    <t xml:space="preserve">     (단위: 원)</t>
  </si>
  <si>
    <t>(단위 : 원)</t>
  </si>
  <si>
    <t>(단위 : 원)</t>
  </si>
  <si>
    <t>시 . 군. 구
보조금</t>
  </si>
  <si>
    <t>국고보조금</t>
  </si>
  <si>
    <t>재활체육교실
대관사업</t>
  </si>
  <si>
    <t>결산(안)</t>
  </si>
  <si>
    <t>2020회계연도</t>
  </si>
  <si>
    <t>2020년</t>
  </si>
  <si>
    <t>일용잡급</t>
  </si>
  <si>
    <t xml:space="preserve">2020년 사회복지법인 성재원 성세체육관
 후원금 수입 및 사용내역 </t>
  </si>
  <si>
    <t>1. 후원금 수입 및 사용내역(2020년1월1일 ~2020년12월31일)
                                                                                     (단위:원)</t>
  </si>
  <si>
    <t>-</t>
  </si>
  <si>
    <t xml:space="preserve"> 시설회계 세입·세출 결산서</t>
  </si>
  <si>
    <t xml:space="preserve">               제1조  2020 회계연도 시설회계 세입. 세출 결산서 총액은 각각
               일억오천팔백사십만삼천육백사십구원(\158,403,649)으로 한다. 
               제2조 2020 회계연도 세입.세출 명세서는 세입.세출 결산서와 같다.</t>
  </si>
  <si>
    <t>2020년도 세입.세출 결산서 총괄표</t>
  </si>
  <si>
    <t xml:space="preserve">세 입 결 산 서 </t>
  </si>
  <si>
    <t xml:space="preserve">세 출 결 산 서 </t>
  </si>
  <si>
    <t>세  입  결  산  서  세  부  내  역</t>
  </si>
  <si>
    <t>세  출  결  산  서  세  부  내  역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</si>
</sst>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#\,###;"/>
    <numFmt numFmtId="177" formatCode="#;&quot;△&quot;#,###"/>
    <numFmt numFmtId="178" formatCode="#,##0_);[Red]\(#,##0\)"/>
    <numFmt numFmtId="179" formatCode="#\ ;&quot;△&quot;#,###\ "/>
    <numFmt numFmtId="180" formatCode="0_ "/>
    <numFmt numFmtId="181" formatCode="#,##0_ "/>
    <numFmt numFmtId="182" formatCode="#,##0;\▲#,##0"/>
  </numFmts>
  <fonts count="87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sz val="18"/>
      <name val="굴림체"/>
      <family val="3"/>
    </font>
    <font>
      <b/>
      <sz val="11"/>
      <name val="굴림"/>
      <family val="3"/>
    </font>
    <font>
      <sz val="12"/>
      <name val="굴림"/>
      <family val="3"/>
    </font>
    <font>
      <b/>
      <sz val="12"/>
      <name val="굴림"/>
      <family val="3"/>
    </font>
    <font>
      <sz val="14"/>
      <name val="굴림"/>
      <family val="3"/>
    </font>
    <font>
      <sz val="26"/>
      <name val="굴림"/>
      <family val="3"/>
    </font>
    <font>
      <sz val="22"/>
      <name val="굴림"/>
      <family val="3"/>
    </font>
    <font>
      <sz val="28"/>
      <name val="굴림"/>
      <family val="3"/>
    </font>
    <font>
      <sz val="18"/>
      <name val="굴림"/>
      <family val="3"/>
    </font>
    <font>
      <b/>
      <sz val="16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sz val="8"/>
      <name val="바탕"/>
      <family val="1"/>
    </font>
    <font>
      <sz val="8"/>
      <name val="바탕체"/>
      <family val="1"/>
    </font>
    <font>
      <sz val="22"/>
      <name val="한컴돋움"/>
      <family val="1"/>
    </font>
    <font>
      <sz val="14"/>
      <name val="한컴돋움"/>
      <family val="1"/>
    </font>
    <font>
      <b/>
      <sz val="11"/>
      <name val="한컴돋움"/>
      <family val="1"/>
    </font>
    <font>
      <sz val="12"/>
      <name val="한컴돋움"/>
      <family val="1"/>
    </font>
    <font>
      <b/>
      <sz val="12"/>
      <name val="한컴돋움"/>
      <family val="1"/>
    </font>
    <font>
      <sz val="11"/>
      <name val="한컴돋움"/>
      <family val="1"/>
    </font>
    <font>
      <b/>
      <u val="single"/>
      <sz val="26"/>
      <color indexed="8"/>
      <name val="한컴돋움"/>
      <family val="1"/>
    </font>
    <font>
      <sz val="10"/>
      <color indexed="8"/>
      <name val="한컴돋움"/>
      <family val="1"/>
    </font>
    <font>
      <b/>
      <sz val="14"/>
      <color indexed="8"/>
      <name val="한컴돋움"/>
      <family val="1"/>
    </font>
    <font>
      <b/>
      <sz val="14"/>
      <name val="한컴돋움"/>
      <family val="1"/>
    </font>
    <font>
      <u val="double"/>
      <sz val="20"/>
      <name val="한컴돋움"/>
      <family val="1"/>
    </font>
    <font>
      <u val="single"/>
      <sz val="20"/>
      <name val="한컴돋움"/>
      <family val="1"/>
    </font>
    <font>
      <sz val="20"/>
      <name val="한컴돋움"/>
      <family val="1"/>
    </font>
    <font>
      <b/>
      <sz val="22"/>
      <name val="한컴돋움"/>
      <family val="1"/>
    </font>
    <font>
      <b/>
      <sz val="16"/>
      <name val="한컴돋움"/>
      <family val="1"/>
    </font>
    <font>
      <b/>
      <sz val="20"/>
      <name val="한컴돋움"/>
      <family val="1"/>
    </font>
    <font>
      <b/>
      <sz val="20"/>
      <color indexed="8"/>
      <name val="한컴돋움"/>
      <family val="1"/>
    </font>
    <font>
      <sz val="20"/>
      <color indexed="8"/>
      <name val="한컴돋움"/>
      <family val="1"/>
    </font>
    <font>
      <sz val="24"/>
      <name val="한컴돋움"/>
      <family val="1"/>
    </font>
    <font>
      <sz val="36"/>
      <name val="한컴돋움"/>
      <family val="1"/>
    </font>
    <font>
      <sz val="28"/>
      <name val="한컴돋움"/>
      <family val="1"/>
    </font>
    <font>
      <sz val="12"/>
      <color indexed="8"/>
      <name val="한컴돋움"/>
      <family val="1"/>
    </font>
    <font>
      <sz val="14"/>
      <color indexed="8"/>
      <name val="한컴돋움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11"/>
      <name val="맑은 고딕"/>
      <family val="3"/>
    </font>
    <font>
      <sz val="28"/>
      <name val="맑은 고딕"/>
      <family val="3"/>
    </font>
    <font>
      <sz val="14"/>
      <name val="맑은 고딕"/>
      <family val="3"/>
    </font>
    <font>
      <sz val="4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  <font>
      <b/>
      <sz val="14"/>
      <color theme="1"/>
      <name val="한컴돋움"/>
      <family val="1"/>
    </font>
    <font>
      <sz val="11"/>
      <name val="Cambria"/>
      <family val="3"/>
    </font>
    <font>
      <sz val="28"/>
      <name val="Cambria"/>
      <family val="3"/>
    </font>
    <font>
      <sz val="14"/>
      <name val="Cambria"/>
      <family val="3"/>
    </font>
    <font>
      <sz val="40"/>
      <name val="Cambria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ck"/>
      <right style="thin"/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ck"/>
      <bottom style="medium"/>
    </border>
    <border>
      <left style="thick"/>
      <right/>
      <top style="medium"/>
      <bottom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/>
      <top/>
      <bottom style="thick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1" applyNumberFormat="0" applyAlignment="0" applyProtection="0"/>
    <xf numFmtId="0" fontId="68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0" applyNumberFormat="0" applyBorder="0" applyAlignment="0" applyProtection="0"/>
    <xf numFmtId="0" fontId="80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>
      <alignment vertical="center"/>
      <protection/>
    </xf>
    <xf numFmtId="0" fontId="16" fillId="0" borderId="0">
      <alignment/>
      <protection/>
    </xf>
    <xf numFmtId="0" fontId="14" fillId="0" borderId="0" applyNumberFormat="0" applyFill="0" applyBorder="0" applyAlignment="0" applyProtection="0"/>
  </cellStyleXfs>
  <cellXfs count="2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7" fontId="2" fillId="0" borderId="0" xfId="48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 wrapText="1"/>
    </xf>
    <xf numFmtId="41" fontId="2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1" fontId="2" fillId="0" borderId="0" xfId="48" applyFont="1" applyBorder="1" applyAlignment="1">
      <alignment vertical="center"/>
    </xf>
    <xf numFmtId="179" fontId="2" fillId="0" borderId="0" xfId="48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41" fontId="12" fillId="0" borderId="0" xfId="48" applyFont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1" fontId="6" fillId="0" borderId="0" xfId="48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8" fontId="2" fillId="0" borderId="0" xfId="48" applyNumberFormat="1" applyFont="1" applyBorder="1" applyAlignment="1">
      <alignment vertical="center"/>
    </xf>
    <xf numFmtId="41" fontId="2" fillId="0" borderId="0" xfId="48" applyFont="1" applyBorder="1" applyAlignment="1">
      <alignment vertical="center"/>
    </xf>
    <xf numFmtId="177" fontId="2" fillId="0" borderId="0" xfId="48" applyNumberFormat="1" applyFont="1" applyBorder="1" applyAlignment="1">
      <alignment vertical="center"/>
    </xf>
    <xf numFmtId="179" fontId="2" fillId="0" borderId="0" xfId="48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9" fontId="6" fillId="0" borderId="0" xfId="48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1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1" fontId="22" fillId="0" borderId="15" xfId="48" applyFont="1" applyBorder="1" applyAlignment="1">
      <alignment vertical="center"/>
    </xf>
    <xf numFmtId="41" fontId="22" fillId="0" borderId="16" xfId="48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41" fontId="22" fillId="0" borderId="18" xfId="48" applyFont="1" applyBorder="1" applyAlignment="1">
      <alignment vertical="center"/>
    </xf>
    <xf numFmtId="41" fontId="22" fillId="0" borderId="19" xfId="48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41" fontId="22" fillId="0" borderId="20" xfId="48" applyFont="1" applyBorder="1" applyAlignment="1">
      <alignment vertical="center"/>
    </xf>
    <xf numFmtId="0" fontId="24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41" fontId="22" fillId="0" borderId="18" xfId="48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41" fontId="22" fillId="0" borderId="15" xfId="48" applyFont="1" applyBorder="1" applyAlignment="1">
      <alignment vertical="center"/>
    </xf>
    <xf numFmtId="41" fontId="22" fillId="0" borderId="16" xfId="48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41" fontId="22" fillId="0" borderId="25" xfId="48" applyFont="1" applyBorder="1" applyAlignment="1">
      <alignment vertical="center"/>
    </xf>
    <xf numFmtId="41" fontId="22" fillId="0" borderId="26" xfId="48" applyFont="1" applyBorder="1" applyAlignment="1">
      <alignment vertical="center"/>
    </xf>
    <xf numFmtId="41" fontId="22" fillId="0" borderId="19" xfId="48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7" xfId="0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41" fontId="24" fillId="0" borderId="0" xfId="48" applyFont="1" applyAlignment="1">
      <alignment vertical="center"/>
    </xf>
    <xf numFmtId="41" fontId="20" fillId="0" borderId="0" xfId="48" applyFont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41" fontId="24" fillId="0" borderId="15" xfId="48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41" fontId="24" fillId="0" borderId="18" xfId="48" applyFont="1" applyBorder="1" applyAlignment="1">
      <alignment vertical="center"/>
    </xf>
    <xf numFmtId="177" fontId="24" fillId="0" borderId="18" xfId="48" applyNumberFormat="1" applyFont="1" applyBorder="1" applyAlignment="1">
      <alignment vertical="center"/>
    </xf>
    <xf numFmtId="41" fontId="24" fillId="0" borderId="18" xfId="48" applyFont="1" applyBorder="1" applyAlignment="1">
      <alignment vertical="center"/>
    </xf>
    <xf numFmtId="0" fontId="24" fillId="0" borderId="18" xfId="0" applyFont="1" applyBorder="1" applyAlignment="1">
      <alignment vertical="center" wrapText="1"/>
    </xf>
    <xf numFmtId="0" fontId="24" fillId="32" borderId="18" xfId="0" applyFont="1" applyFill="1" applyBorder="1" applyAlignment="1">
      <alignment horizontal="center" vertical="center"/>
    </xf>
    <xf numFmtId="41" fontId="24" fillId="32" borderId="18" xfId="48" applyFont="1" applyFill="1" applyBorder="1" applyAlignment="1">
      <alignment vertical="center"/>
    </xf>
    <xf numFmtId="41" fontId="24" fillId="32" borderId="18" xfId="48" applyFont="1" applyFill="1" applyBorder="1" applyAlignment="1">
      <alignment vertical="center"/>
    </xf>
    <xf numFmtId="177" fontId="24" fillId="32" borderId="18" xfId="48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77" fontId="22" fillId="0" borderId="0" xfId="48" applyNumberFormat="1" applyFont="1" applyAlignment="1">
      <alignment vertical="center"/>
    </xf>
    <xf numFmtId="41" fontId="24" fillId="0" borderId="18" xfId="48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78" fontId="22" fillId="0" borderId="0" xfId="48" applyNumberFormat="1" applyFont="1" applyBorder="1" applyAlignment="1">
      <alignment vertical="center"/>
    </xf>
    <xf numFmtId="41" fontId="22" fillId="0" borderId="0" xfId="48" applyFont="1" applyBorder="1" applyAlignment="1">
      <alignment vertical="center"/>
    </xf>
    <xf numFmtId="177" fontId="22" fillId="0" borderId="0" xfId="48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178" fontId="24" fillId="0" borderId="0" xfId="48" applyNumberFormat="1" applyFont="1" applyBorder="1" applyAlignment="1">
      <alignment vertical="center"/>
    </xf>
    <xf numFmtId="177" fontId="24" fillId="0" borderId="0" xfId="48" applyNumberFormat="1" applyFont="1" applyBorder="1" applyAlignment="1">
      <alignment vertical="center"/>
    </xf>
    <xf numFmtId="41" fontId="24" fillId="0" borderId="0" xfId="48" applyFont="1" applyBorder="1" applyAlignment="1">
      <alignment vertical="center"/>
    </xf>
    <xf numFmtId="0" fontId="20" fillId="0" borderId="15" xfId="63" applyFont="1" applyBorder="1" applyAlignment="1">
      <alignment horizontal="distributed" vertical="center"/>
      <protection/>
    </xf>
    <xf numFmtId="3" fontId="31" fillId="0" borderId="28" xfId="63" applyNumberFormat="1" applyFont="1" applyFill="1" applyBorder="1" applyAlignment="1">
      <alignment horizontal="right" vertical="center"/>
      <protection/>
    </xf>
    <xf numFmtId="0" fontId="20" fillId="0" borderId="18" xfId="63" applyFont="1" applyBorder="1" applyAlignment="1">
      <alignment horizontal="distributed" vertical="center"/>
      <protection/>
    </xf>
    <xf numFmtId="3" fontId="31" fillId="0" borderId="29" xfId="63" applyNumberFormat="1" applyFont="1" applyFill="1" applyBorder="1" applyAlignment="1">
      <alignment horizontal="right" vertical="center"/>
      <protection/>
    </xf>
    <xf numFmtId="3" fontId="35" fillId="33" borderId="29" xfId="63" applyNumberFormat="1" applyFont="1" applyFill="1" applyBorder="1" applyAlignment="1">
      <alignment horizontal="right" vertical="center"/>
      <protection/>
    </xf>
    <xf numFmtId="3" fontId="36" fillId="33" borderId="29" xfId="63" applyNumberFormat="1" applyFont="1" applyFill="1" applyBorder="1" applyAlignment="1">
      <alignment horizontal="right" vertical="center"/>
      <protection/>
    </xf>
    <xf numFmtId="3" fontId="36" fillId="0" borderId="29" xfId="63" applyNumberFormat="1" applyFont="1" applyFill="1" applyBorder="1" applyAlignment="1">
      <alignment horizontal="right" vertical="center"/>
      <protection/>
    </xf>
    <xf numFmtId="0" fontId="20" fillId="0" borderId="30" xfId="63" applyFont="1" applyBorder="1" applyAlignment="1">
      <alignment horizontal="distributed" vertical="center"/>
      <protection/>
    </xf>
    <xf numFmtId="3" fontId="36" fillId="0" borderId="31" xfId="63" applyNumberFormat="1" applyFont="1" applyFill="1" applyBorder="1" applyAlignment="1">
      <alignment horizontal="right" vertical="center"/>
      <protection/>
    </xf>
    <xf numFmtId="0" fontId="20" fillId="0" borderId="32" xfId="63" applyFont="1" applyBorder="1" applyAlignment="1">
      <alignment vertical="center"/>
      <protection/>
    </xf>
    <xf numFmtId="3" fontId="34" fillId="0" borderId="33" xfId="63" applyNumberFormat="1" applyFont="1" applyFill="1" applyBorder="1" applyAlignment="1">
      <alignment horizontal="right" vertical="center"/>
      <protection/>
    </xf>
    <xf numFmtId="0" fontId="20" fillId="0" borderId="34" xfId="63" applyFont="1" applyBorder="1" applyAlignment="1">
      <alignment vertical="center"/>
      <protection/>
    </xf>
    <xf numFmtId="0" fontId="20" fillId="0" borderId="18" xfId="63" applyFont="1" applyBorder="1" applyAlignment="1">
      <alignment horizontal="distributed" vertical="center" wrapText="1"/>
      <protection/>
    </xf>
    <xf numFmtId="0" fontId="20" fillId="0" borderId="35" xfId="63" applyFont="1" applyBorder="1" applyAlignment="1">
      <alignment vertical="center"/>
      <protection/>
    </xf>
    <xf numFmtId="0" fontId="20" fillId="0" borderId="36" xfId="63" applyFont="1" applyBorder="1" applyAlignment="1">
      <alignment horizontal="distributed" vertical="center"/>
      <protection/>
    </xf>
    <xf numFmtId="3" fontId="34" fillId="0" borderId="37" xfId="63" applyNumberFormat="1" applyFont="1" applyFill="1" applyBorder="1" applyAlignment="1">
      <alignment horizontal="right" vertical="center"/>
      <protection/>
    </xf>
    <xf numFmtId="0" fontId="37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28" fillId="32" borderId="27" xfId="0" applyFont="1" applyFill="1" applyBorder="1" applyAlignment="1">
      <alignment horizontal="center" vertical="center"/>
    </xf>
    <xf numFmtId="41" fontId="28" fillId="32" borderId="27" xfId="48" applyFont="1" applyFill="1" applyBorder="1" applyAlignment="1">
      <alignment vertical="center"/>
    </xf>
    <xf numFmtId="41" fontId="28" fillId="32" borderId="16" xfId="48" applyFont="1" applyFill="1" applyBorder="1" applyAlignment="1">
      <alignment vertical="center"/>
    </xf>
    <xf numFmtId="0" fontId="28" fillId="32" borderId="10" xfId="0" applyFont="1" applyFill="1" applyBorder="1" applyAlignment="1">
      <alignment horizontal="center" vertical="center"/>
    </xf>
    <xf numFmtId="41" fontId="28" fillId="32" borderId="10" xfId="48" applyFont="1" applyFill="1" applyBorder="1" applyAlignment="1">
      <alignment vertical="center"/>
    </xf>
    <xf numFmtId="41" fontId="28" fillId="32" borderId="38" xfId="48" applyFont="1" applyFill="1" applyBorder="1" applyAlignment="1">
      <alignment vertical="center"/>
    </xf>
    <xf numFmtId="41" fontId="28" fillId="32" borderId="10" xfId="48" applyFont="1" applyFill="1" applyBorder="1" applyAlignment="1">
      <alignment vertical="center"/>
    </xf>
    <xf numFmtId="0" fontId="23" fillId="32" borderId="39" xfId="0" applyFont="1" applyFill="1" applyBorder="1" applyAlignment="1">
      <alignment horizontal="center" vertical="center"/>
    </xf>
    <xf numFmtId="41" fontId="23" fillId="32" borderId="40" xfId="48" applyFont="1" applyFill="1" applyBorder="1" applyAlignment="1">
      <alignment vertical="center"/>
    </xf>
    <xf numFmtId="41" fontId="23" fillId="32" borderId="38" xfId="48" applyFont="1" applyFill="1" applyBorder="1" applyAlignment="1">
      <alignment vertical="center"/>
    </xf>
    <xf numFmtId="0" fontId="23" fillId="32" borderId="17" xfId="0" applyFont="1" applyFill="1" applyBorder="1" applyAlignment="1">
      <alignment horizontal="center" vertical="center"/>
    </xf>
    <xf numFmtId="41" fontId="23" fillId="32" borderId="18" xfId="48" applyFont="1" applyFill="1" applyBorder="1" applyAlignment="1">
      <alignment vertical="center"/>
    </xf>
    <xf numFmtId="0" fontId="23" fillId="32" borderId="41" xfId="0" applyFont="1" applyFill="1" applyBorder="1" applyAlignment="1">
      <alignment horizontal="center" vertical="center"/>
    </xf>
    <xf numFmtId="41" fontId="23" fillId="32" borderId="42" xfId="48" applyFont="1" applyFill="1" applyBorder="1" applyAlignment="1">
      <alignment vertical="center"/>
    </xf>
    <xf numFmtId="41" fontId="23" fillId="32" borderId="43" xfId="48" applyFont="1" applyFill="1" applyBorder="1" applyAlignment="1">
      <alignment vertical="center"/>
    </xf>
    <xf numFmtId="41" fontId="23" fillId="32" borderId="20" xfId="48" applyFont="1" applyFill="1" applyBorder="1" applyAlignment="1">
      <alignment vertical="center"/>
    </xf>
    <xf numFmtId="0" fontId="23" fillId="32" borderId="44" xfId="0" applyFont="1" applyFill="1" applyBorder="1" applyAlignment="1">
      <alignment horizontal="center" vertical="center"/>
    </xf>
    <xf numFmtId="0" fontId="23" fillId="32" borderId="22" xfId="0" applyFont="1" applyFill="1" applyBorder="1" applyAlignment="1">
      <alignment horizontal="center" vertical="center"/>
    </xf>
    <xf numFmtId="41" fontId="23" fillId="32" borderId="19" xfId="48" applyFont="1" applyFill="1" applyBorder="1" applyAlignment="1">
      <alignment vertical="center"/>
    </xf>
    <xf numFmtId="0" fontId="23" fillId="32" borderId="45" xfId="0" applyFont="1" applyFill="1" applyBorder="1" applyAlignment="1">
      <alignment horizontal="center" vertical="center"/>
    </xf>
    <xf numFmtId="41" fontId="82" fillId="32" borderId="10" xfId="48" applyNumberFormat="1" applyFont="1" applyFill="1" applyBorder="1" applyAlignment="1">
      <alignment vertical="center"/>
    </xf>
    <xf numFmtId="0" fontId="33" fillId="32" borderId="46" xfId="63" applyFont="1" applyFill="1" applyBorder="1" applyAlignment="1">
      <alignment horizontal="distributed" vertical="center"/>
      <protection/>
    </xf>
    <xf numFmtId="3" fontId="34" fillId="32" borderId="47" xfId="63" applyNumberFormat="1" applyFont="1" applyFill="1" applyBorder="1" applyAlignment="1">
      <alignment horizontal="right" vertical="center"/>
      <protection/>
    </xf>
    <xf numFmtId="0" fontId="33" fillId="32" borderId="48" xfId="63" applyFont="1" applyFill="1" applyBorder="1" applyAlignment="1">
      <alignment horizontal="distributed" vertical="center"/>
      <protection/>
    </xf>
    <xf numFmtId="3" fontId="34" fillId="32" borderId="49" xfId="63" applyNumberFormat="1" applyFont="1" applyFill="1" applyBorder="1" applyAlignment="1">
      <alignment horizontal="right" vertical="center"/>
      <protection/>
    </xf>
    <xf numFmtId="0" fontId="83" fillId="0" borderId="0" xfId="0" applyFont="1" applyAlignment="1">
      <alignment vertical="center"/>
    </xf>
    <xf numFmtId="181" fontId="27" fillId="32" borderId="5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right" vertical="center"/>
    </xf>
    <xf numFmtId="41" fontId="24" fillId="0" borderId="15" xfId="48" applyNumberFormat="1" applyFont="1" applyBorder="1" applyAlignment="1">
      <alignment vertical="center"/>
    </xf>
    <xf numFmtId="41" fontId="24" fillId="32" borderId="18" xfId="48" applyNumberFormat="1" applyFont="1" applyFill="1" applyBorder="1" applyAlignment="1">
      <alignment vertical="center"/>
    </xf>
    <xf numFmtId="41" fontId="28" fillId="32" borderId="10" xfId="48" applyNumberFormat="1" applyFont="1" applyFill="1" applyBorder="1" applyAlignment="1">
      <alignment vertical="center"/>
    </xf>
    <xf numFmtId="49" fontId="27" fillId="0" borderId="50" xfId="0" applyNumberFormat="1" applyFont="1" applyBorder="1" applyAlignment="1">
      <alignment horizontal="center" vertical="center" wrapText="1"/>
    </xf>
    <xf numFmtId="49" fontId="27" fillId="0" borderId="51" xfId="0" applyNumberFormat="1" applyFont="1" applyBorder="1" applyAlignment="1">
      <alignment horizontal="center" vertical="center" wrapText="1"/>
    </xf>
    <xf numFmtId="181" fontId="41" fillId="0" borderId="50" xfId="0" applyNumberFormat="1" applyFont="1" applyBorder="1" applyAlignment="1">
      <alignment horizontal="right" vertical="center" wrapText="1"/>
    </xf>
    <xf numFmtId="49" fontId="41" fillId="0" borderId="50" xfId="0" applyNumberFormat="1" applyFont="1" applyBorder="1" applyAlignment="1">
      <alignment horizontal="center" vertical="center" wrapText="1"/>
    </xf>
    <xf numFmtId="41" fontId="41" fillId="0" borderId="5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left" vertical="center" wrapText="1"/>
    </xf>
    <xf numFmtId="0" fontId="86" fillId="0" borderId="0" xfId="0" applyFont="1" applyAlignment="1">
      <alignment horizontal="center" vertical="center"/>
    </xf>
    <xf numFmtId="181" fontId="41" fillId="0" borderId="52" xfId="0" applyNumberFormat="1" applyFont="1" applyBorder="1" applyAlignment="1">
      <alignment horizontal="right" vertical="center" wrapText="1"/>
    </xf>
    <xf numFmtId="0" fontId="20" fillId="0" borderId="50" xfId="0" applyFont="1" applyBorder="1" applyAlignment="1">
      <alignment vertical="center"/>
    </xf>
    <xf numFmtId="181" fontId="27" fillId="32" borderId="52" xfId="0" applyNumberFormat="1" applyFont="1" applyFill="1" applyBorder="1" applyAlignment="1">
      <alignment horizontal="right" vertical="center" wrapText="1"/>
    </xf>
    <xf numFmtId="0" fontId="28" fillId="32" borderId="50" xfId="0" applyFont="1" applyFill="1" applyBorder="1" applyAlignment="1">
      <alignment vertical="center"/>
    </xf>
    <xf numFmtId="182" fontId="27" fillId="32" borderId="52" xfId="0" applyNumberFormat="1" applyFont="1" applyFill="1" applyBorder="1" applyAlignment="1">
      <alignment horizontal="right" vertical="center" wrapText="1"/>
    </xf>
    <xf numFmtId="49" fontId="40" fillId="0" borderId="53" xfId="0" applyNumberFormat="1" applyFont="1" applyBorder="1" applyAlignment="1">
      <alignment horizontal="right" vertical="center" wrapText="1"/>
    </xf>
    <xf numFmtId="41" fontId="41" fillId="0" borderId="52" xfId="0" applyNumberFormat="1" applyFont="1" applyBorder="1" applyAlignment="1">
      <alignment horizontal="right" vertical="center" wrapText="1"/>
    </xf>
    <xf numFmtId="41" fontId="20" fillId="0" borderId="50" xfId="0" applyNumberFormat="1" applyFont="1" applyBorder="1" applyAlignment="1">
      <alignment vertical="center"/>
    </xf>
    <xf numFmtId="182" fontId="41" fillId="0" borderId="52" xfId="0" applyNumberFormat="1" applyFont="1" applyBorder="1" applyAlignment="1">
      <alignment horizontal="right" vertical="center" wrapText="1"/>
    </xf>
    <xf numFmtId="0" fontId="20" fillId="0" borderId="52" xfId="0" applyFont="1" applyBorder="1" applyAlignment="1">
      <alignment vertical="center"/>
    </xf>
    <xf numFmtId="41" fontId="20" fillId="0" borderId="52" xfId="0" applyNumberFormat="1" applyFont="1" applyBorder="1" applyAlignment="1">
      <alignment horizontal="center" vertical="center"/>
    </xf>
    <xf numFmtId="41" fontId="20" fillId="0" borderId="50" xfId="0" applyNumberFormat="1" applyFont="1" applyBorder="1" applyAlignment="1">
      <alignment horizontal="center" vertical="center"/>
    </xf>
    <xf numFmtId="49" fontId="41" fillId="0" borderId="52" xfId="0" applyNumberFormat="1" applyFont="1" applyBorder="1" applyAlignment="1">
      <alignment horizontal="left" vertical="center" wrapText="1"/>
    </xf>
    <xf numFmtId="49" fontId="41" fillId="0" borderId="52" xfId="0" applyNumberFormat="1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/>
    </xf>
    <xf numFmtId="49" fontId="27" fillId="0" borderId="54" xfId="0" applyNumberFormat="1" applyFont="1" applyBorder="1" applyAlignment="1">
      <alignment horizontal="center" vertical="center" wrapText="1"/>
    </xf>
    <xf numFmtId="0" fontId="28" fillId="0" borderId="50" xfId="0" applyFont="1" applyBorder="1" applyAlignment="1">
      <alignment vertical="center"/>
    </xf>
    <xf numFmtId="49" fontId="27" fillId="0" borderId="52" xfId="0" applyNumberFormat="1" applyFont="1" applyBorder="1" applyAlignment="1">
      <alignment horizontal="center" vertical="center" wrapText="1"/>
    </xf>
    <xf numFmtId="49" fontId="27" fillId="32" borderId="54" xfId="0" applyNumberFormat="1" applyFont="1" applyFill="1" applyBorder="1" applyAlignment="1">
      <alignment horizontal="center" vertical="center" wrapText="1"/>
    </xf>
    <xf numFmtId="0" fontId="28" fillId="32" borderId="52" xfId="0" applyFont="1" applyFill="1" applyBorder="1" applyAlignment="1">
      <alignment vertical="center"/>
    </xf>
    <xf numFmtId="49" fontId="27" fillId="32" borderId="52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6" fillId="0" borderId="53" xfId="0" applyNumberFormat="1" applyFont="1" applyBorder="1" applyAlignment="1">
      <alignment horizontal="left" vertical="center" wrapText="1"/>
    </xf>
    <xf numFmtId="49" fontId="27" fillId="0" borderId="55" xfId="0" applyNumberFormat="1" applyFont="1" applyBorder="1" applyAlignment="1">
      <alignment horizontal="center" vertical="center" wrapText="1"/>
    </xf>
    <xf numFmtId="0" fontId="28" fillId="0" borderId="56" xfId="0" applyFont="1" applyBorder="1" applyAlignment="1">
      <alignment vertical="center"/>
    </xf>
    <xf numFmtId="0" fontId="28" fillId="0" borderId="52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3" fillId="32" borderId="61" xfId="0" applyFont="1" applyFill="1" applyBorder="1" applyAlignment="1">
      <alignment horizontal="center" vertical="center"/>
    </xf>
    <xf numFmtId="0" fontId="23" fillId="32" borderId="58" xfId="0" applyFont="1" applyFill="1" applyBorder="1" applyAlignment="1">
      <alignment horizontal="center" vertical="center"/>
    </xf>
    <xf numFmtId="0" fontId="23" fillId="32" borderId="6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32" borderId="18" xfId="0" applyFont="1" applyFill="1" applyBorder="1" applyAlignment="1">
      <alignment horizontal="center" vertical="center" wrapText="1"/>
    </xf>
    <xf numFmtId="41" fontId="23" fillId="0" borderId="10" xfId="48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41" fontId="23" fillId="0" borderId="63" xfId="48" applyFont="1" applyBorder="1" applyAlignment="1">
      <alignment horizontal="center" vertical="center"/>
    </xf>
    <xf numFmtId="41" fontId="23" fillId="0" borderId="27" xfId="48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8" fillId="32" borderId="27" xfId="0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 wrapText="1"/>
    </xf>
    <xf numFmtId="41" fontId="28" fillId="0" borderId="25" xfId="48" applyNumberFormat="1" applyFont="1" applyBorder="1" applyAlignment="1">
      <alignment horizontal="center" vertical="center"/>
    </xf>
    <xf numFmtId="41" fontId="28" fillId="0" borderId="64" xfId="48" applyNumberFormat="1" applyFont="1" applyBorder="1" applyAlignment="1">
      <alignment horizontal="center" vertical="center"/>
    </xf>
    <xf numFmtId="41" fontId="22" fillId="0" borderId="65" xfId="48" applyNumberFormat="1" applyFont="1" applyBorder="1" applyAlignment="1">
      <alignment horizontal="center" vertical="center"/>
    </xf>
    <xf numFmtId="41" fontId="22" fillId="0" borderId="25" xfId="48" applyNumberFormat="1" applyFont="1" applyBorder="1" applyAlignment="1">
      <alignment horizontal="center" vertical="center"/>
    </xf>
    <xf numFmtId="41" fontId="22" fillId="0" borderId="64" xfId="48" applyNumberFormat="1" applyFont="1" applyBorder="1" applyAlignment="1">
      <alignment horizontal="center" vertical="center"/>
    </xf>
    <xf numFmtId="41" fontId="22" fillId="0" borderId="26" xfId="48" applyNumberFormat="1" applyFont="1" applyBorder="1" applyAlignment="1">
      <alignment horizontal="center" vertical="center"/>
    </xf>
    <xf numFmtId="41" fontId="22" fillId="0" borderId="66" xfId="48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41" fontId="22" fillId="0" borderId="67" xfId="48" applyNumberFormat="1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41" fontId="28" fillId="0" borderId="73" xfId="48" applyNumberFormat="1" applyFont="1" applyBorder="1" applyAlignment="1">
      <alignment horizontal="center" vertical="center"/>
    </xf>
    <xf numFmtId="41" fontId="28" fillId="0" borderId="74" xfId="48" applyNumberFormat="1" applyFont="1" applyBorder="1" applyAlignment="1">
      <alignment horizontal="center" vertical="center"/>
    </xf>
    <xf numFmtId="41" fontId="28" fillId="0" borderId="75" xfId="48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77" fontId="22" fillId="0" borderId="10" xfId="48" applyNumberFormat="1" applyFont="1" applyBorder="1" applyAlignment="1">
      <alignment horizontal="center" vertical="center"/>
    </xf>
    <xf numFmtId="177" fontId="22" fillId="0" borderId="63" xfId="48" applyNumberFormat="1" applyFont="1" applyBorder="1" applyAlignment="1">
      <alignment horizontal="center" vertical="center"/>
    </xf>
    <xf numFmtId="177" fontId="22" fillId="0" borderId="27" xfId="48" applyNumberFormat="1" applyFont="1" applyBorder="1" applyAlignment="1">
      <alignment horizontal="center" vertical="center"/>
    </xf>
    <xf numFmtId="41" fontId="0" fillId="0" borderId="0" xfId="48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22" fillId="0" borderId="18" xfId="63" applyFont="1" applyBorder="1" applyAlignment="1">
      <alignment horizontal="center" vertical="center"/>
      <protection/>
    </xf>
    <xf numFmtId="0" fontId="33" fillId="32" borderId="78" xfId="63" applyFont="1" applyFill="1" applyBorder="1" applyAlignment="1">
      <alignment horizontal="distributed" vertical="center"/>
      <protection/>
    </xf>
    <xf numFmtId="0" fontId="22" fillId="0" borderId="15" xfId="63" applyFont="1" applyBorder="1" applyAlignment="1">
      <alignment horizontal="center" vertical="center"/>
      <protection/>
    </xf>
    <xf numFmtId="0" fontId="32" fillId="0" borderId="0" xfId="63" applyFont="1" applyAlignment="1">
      <alignment horizontal="center" vertical="center" wrapText="1"/>
      <protection/>
    </xf>
    <xf numFmtId="0" fontId="32" fillId="0" borderId="0" xfId="63" applyFont="1" applyAlignment="1" quotePrefix="1">
      <alignment horizontal="center" vertical="center"/>
      <protection/>
    </xf>
    <xf numFmtId="0" fontId="33" fillId="0" borderId="0" xfId="63" applyFont="1" applyBorder="1" applyAlignment="1">
      <alignment horizontal="left" vertical="center" wrapText="1"/>
      <protection/>
    </xf>
    <xf numFmtId="0" fontId="33" fillId="0" borderId="0" xfId="63" applyFont="1" applyBorder="1" applyAlignment="1">
      <alignment horizontal="left" vertical="center"/>
      <protection/>
    </xf>
    <xf numFmtId="0" fontId="33" fillId="32" borderId="79" xfId="63" applyFont="1" applyFill="1" applyBorder="1" applyAlignment="1">
      <alignment horizontal="distributed" vertical="center"/>
      <protection/>
    </xf>
    <xf numFmtId="0" fontId="22" fillId="0" borderId="36" xfId="63" applyFont="1" applyBorder="1" applyAlignment="1">
      <alignment horizontal="center" vertical="center"/>
      <protection/>
    </xf>
    <xf numFmtId="0" fontId="20" fillId="0" borderId="0" xfId="63" applyFont="1" applyBorder="1" applyAlignment="1">
      <alignment horizontal="center" vertical="center"/>
      <protection/>
    </xf>
    <xf numFmtId="0" fontId="20" fillId="0" borderId="80" xfId="63" applyFont="1" applyBorder="1" applyAlignment="1">
      <alignment horizontal="center" vertical="center"/>
      <protection/>
    </xf>
    <xf numFmtId="0" fontId="20" fillId="0" borderId="81" xfId="63" applyFont="1" applyBorder="1" applyAlignment="1">
      <alignment horizontal="center" vertical="center"/>
      <protection/>
    </xf>
    <xf numFmtId="0" fontId="20" fillId="0" borderId="82" xfId="63" applyFont="1" applyBorder="1" applyAlignment="1">
      <alignment horizontal="center" vertical="center"/>
      <protection/>
    </xf>
    <xf numFmtId="0" fontId="22" fillId="0" borderId="30" xfId="63" applyFont="1" applyBorder="1" applyAlignment="1">
      <alignment horizontal="center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8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0"/>
  <sheetViews>
    <sheetView view="pageBreakPreview" zoomScale="60" zoomScalePageLayoutView="0" workbookViewId="0" topLeftCell="A1">
      <selection activeCell="A1" sqref="A1:H28"/>
    </sheetView>
  </sheetViews>
  <sheetFormatPr defaultColWidth="8.88671875" defaultRowHeight="13.5"/>
  <cols>
    <col min="1" max="1" width="8.88671875" style="1" customWidth="1"/>
    <col min="2" max="2" width="14.3359375" style="1" customWidth="1"/>
    <col min="3" max="6" width="8.88671875" style="1" customWidth="1"/>
    <col min="7" max="7" width="16.10546875" style="1" customWidth="1"/>
    <col min="8" max="8" width="10.21484375" style="1" customWidth="1"/>
    <col min="9" max="16384" width="8.88671875" style="1" customWidth="1"/>
  </cols>
  <sheetData>
    <row r="4" spans="1:8" ht="31.5">
      <c r="A4" s="146" t="s">
        <v>185</v>
      </c>
      <c r="B4" s="146"/>
      <c r="C4" s="108"/>
      <c r="D4" s="108"/>
      <c r="E4" s="108"/>
      <c r="F4" s="108"/>
      <c r="G4" s="108"/>
      <c r="H4" s="108"/>
    </row>
    <row r="5" spans="1:8" ht="13.5">
      <c r="A5" s="50"/>
      <c r="B5" s="50"/>
      <c r="C5" s="50"/>
      <c r="D5" s="50"/>
      <c r="E5" s="50"/>
      <c r="F5" s="50"/>
      <c r="G5" s="50"/>
      <c r="H5" s="50"/>
    </row>
    <row r="6" spans="1:8" ht="13.5">
      <c r="A6" s="50"/>
      <c r="B6" s="50"/>
      <c r="C6" s="50"/>
      <c r="D6" s="50"/>
      <c r="E6" s="50"/>
      <c r="F6" s="50"/>
      <c r="G6" s="50"/>
      <c r="H6" s="50"/>
    </row>
    <row r="7" spans="1:8" ht="13.5">
      <c r="A7" s="50"/>
      <c r="B7" s="50"/>
      <c r="C7" s="50"/>
      <c r="D7" s="50"/>
      <c r="E7" s="50"/>
      <c r="F7" s="50"/>
      <c r="G7" s="50"/>
      <c r="H7" s="50"/>
    </row>
    <row r="8" spans="1:8" ht="38.25" customHeight="1">
      <c r="A8" s="149" t="s">
        <v>191</v>
      </c>
      <c r="B8" s="149"/>
      <c r="C8" s="149"/>
      <c r="D8" s="149"/>
      <c r="E8" s="149"/>
      <c r="F8" s="149"/>
      <c r="G8" s="149"/>
      <c r="H8" s="149"/>
    </row>
    <row r="9" spans="1:8" ht="15.75" customHeight="1">
      <c r="A9" s="149"/>
      <c r="B9" s="149"/>
      <c r="C9" s="149"/>
      <c r="D9" s="149"/>
      <c r="E9" s="149"/>
      <c r="F9" s="149"/>
      <c r="G9" s="149"/>
      <c r="H9" s="149"/>
    </row>
    <row r="10" spans="1:8" ht="15.75" customHeight="1">
      <c r="A10" s="149"/>
      <c r="B10" s="149"/>
      <c r="C10" s="149"/>
      <c r="D10" s="149"/>
      <c r="E10" s="149"/>
      <c r="F10" s="149"/>
      <c r="G10" s="149"/>
      <c r="H10" s="149"/>
    </row>
    <row r="11" spans="1:8" ht="15.75" customHeight="1">
      <c r="A11" s="149"/>
      <c r="B11" s="149"/>
      <c r="C11" s="149"/>
      <c r="D11" s="149"/>
      <c r="E11" s="149"/>
      <c r="F11" s="149"/>
      <c r="G11" s="149"/>
      <c r="H11" s="149"/>
    </row>
    <row r="12" spans="1:8" ht="15.75" customHeight="1">
      <c r="A12" s="109"/>
      <c r="B12" s="109"/>
      <c r="C12" s="109"/>
      <c r="D12" s="109"/>
      <c r="E12" s="109"/>
      <c r="F12" s="109"/>
      <c r="G12" s="109"/>
      <c r="H12" s="109"/>
    </row>
    <row r="13" spans="1:8" ht="15.75" customHeight="1">
      <c r="A13" s="109"/>
      <c r="B13" s="109"/>
      <c r="C13" s="109"/>
      <c r="D13" s="109"/>
      <c r="E13" s="109"/>
      <c r="F13" s="109"/>
      <c r="G13" s="109"/>
      <c r="H13" s="109"/>
    </row>
    <row r="14" spans="1:8" ht="15.75" customHeight="1">
      <c r="A14" s="109"/>
      <c r="B14" s="109"/>
      <c r="C14" s="109"/>
      <c r="D14" s="109"/>
      <c r="E14" s="109"/>
      <c r="F14" s="109"/>
      <c r="G14" s="109"/>
      <c r="H14" s="109"/>
    </row>
    <row r="15" spans="1:8" ht="15.75" customHeight="1">
      <c r="A15" s="109"/>
      <c r="B15" s="109"/>
      <c r="C15" s="109"/>
      <c r="D15" s="109"/>
      <c r="E15" s="109"/>
      <c r="F15" s="109"/>
      <c r="G15" s="109"/>
      <c r="H15" s="109"/>
    </row>
    <row r="16" spans="1:8" ht="15.75" customHeight="1">
      <c r="A16" s="109"/>
      <c r="B16" s="109"/>
      <c r="C16" s="109"/>
      <c r="D16" s="109"/>
      <c r="E16" s="109"/>
      <c r="F16" s="109"/>
      <c r="G16" s="109"/>
      <c r="H16" s="109"/>
    </row>
    <row r="17" spans="1:8" ht="15.75" customHeight="1">
      <c r="A17" s="37"/>
      <c r="B17" s="37"/>
      <c r="C17" s="37"/>
      <c r="D17" s="37"/>
      <c r="E17" s="37"/>
      <c r="F17" s="37"/>
      <c r="G17" s="37"/>
      <c r="H17" s="37"/>
    </row>
    <row r="18" spans="1:8" ht="15.75" customHeight="1">
      <c r="A18" s="37"/>
      <c r="B18" s="37"/>
      <c r="C18" s="37"/>
      <c r="D18" s="37"/>
      <c r="E18" s="37"/>
      <c r="F18" s="37"/>
      <c r="G18" s="37"/>
      <c r="H18" s="37"/>
    </row>
    <row r="19" spans="1:8" ht="15.75" customHeight="1">
      <c r="A19" s="37"/>
      <c r="B19" s="37"/>
      <c r="C19" s="37"/>
      <c r="D19" s="37"/>
      <c r="E19" s="37"/>
      <c r="F19" s="37"/>
      <c r="G19" s="37"/>
      <c r="H19" s="37"/>
    </row>
    <row r="20" spans="1:8" ht="32.25" customHeight="1">
      <c r="A20" s="146"/>
      <c r="B20" s="146"/>
      <c r="C20" s="146"/>
      <c r="D20" s="146"/>
      <c r="E20" s="146"/>
      <c r="F20" s="146"/>
      <c r="G20" s="146"/>
      <c r="H20" s="146"/>
    </row>
    <row r="21" spans="1:8" ht="13.5">
      <c r="A21" s="50"/>
      <c r="B21" s="50"/>
      <c r="C21" s="50"/>
      <c r="D21" s="50"/>
      <c r="E21" s="50"/>
      <c r="F21" s="50"/>
      <c r="G21" s="50"/>
      <c r="H21" s="50"/>
    </row>
    <row r="22" spans="1:8" ht="13.5">
      <c r="A22" s="50"/>
      <c r="B22" s="50"/>
      <c r="C22" s="50"/>
      <c r="D22" s="50"/>
      <c r="E22" s="50"/>
      <c r="F22" s="50"/>
      <c r="G22" s="50"/>
      <c r="H22" s="50"/>
    </row>
    <row r="23" spans="1:8" ht="13.5">
      <c r="A23" s="50"/>
      <c r="B23" s="50"/>
      <c r="C23" s="50"/>
      <c r="D23" s="50"/>
      <c r="E23" s="50"/>
      <c r="F23" s="50"/>
      <c r="G23" s="50"/>
      <c r="H23" s="50"/>
    </row>
    <row r="24" spans="1:8" ht="146.25" customHeight="1">
      <c r="A24" s="50"/>
      <c r="B24" s="50"/>
      <c r="C24" s="50"/>
      <c r="D24" s="50"/>
      <c r="E24" s="50"/>
      <c r="F24" s="50"/>
      <c r="G24" s="50"/>
      <c r="H24" s="50"/>
    </row>
    <row r="25" spans="1:8" ht="54.75" customHeight="1">
      <c r="A25" s="148" t="s">
        <v>93</v>
      </c>
      <c r="B25" s="148"/>
      <c r="C25" s="148"/>
      <c r="D25" s="148"/>
      <c r="E25" s="148"/>
      <c r="F25" s="148"/>
      <c r="G25" s="148"/>
      <c r="H25" s="148"/>
    </row>
    <row r="26" ht="15" customHeight="1"/>
    <row r="27" spans="1:8" ht="48.75" customHeight="1">
      <c r="A27" s="147"/>
      <c r="B27" s="147"/>
      <c r="C27" s="147"/>
      <c r="D27" s="147"/>
      <c r="E27" s="147"/>
      <c r="F27" s="147"/>
      <c r="G27" s="147"/>
      <c r="H27" s="147"/>
    </row>
    <row r="28" ht="15" customHeight="1"/>
    <row r="29" ht="13.5" hidden="1"/>
    <row r="30" spans="1:8" ht="35.25">
      <c r="A30" s="147"/>
      <c r="B30" s="147"/>
      <c r="C30" s="147"/>
      <c r="D30" s="147"/>
      <c r="E30" s="147"/>
      <c r="F30" s="147"/>
      <c r="G30" s="147"/>
      <c r="H30" s="147"/>
    </row>
  </sheetData>
  <sheetProtection/>
  <mergeCells count="6">
    <mergeCell ref="A4:B4"/>
    <mergeCell ref="A20:H20"/>
    <mergeCell ref="A30:H30"/>
    <mergeCell ref="A27:H27"/>
    <mergeCell ref="A25:H25"/>
    <mergeCell ref="A8:H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6"/>
  <sheetViews>
    <sheetView view="pageBreakPreview" zoomScale="60" workbookViewId="0" topLeftCell="A1">
      <selection activeCell="A1" sqref="A1:E9"/>
    </sheetView>
  </sheetViews>
  <sheetFormatPr defaultColWidth="8.88671875" defaultRowHeight="13.5"/>
  <cols>
    <col min="1" max="2" width="8.88671875" style="1" customWidth="1"/>
    <col min="3" max="3" width="8.21484375" style="1" customWidth="1"/>
    <col min="4" max="4" width="20.21484375" style="1" customWidth="1"/>
    <col min="5" max="5" width="34.5546875" style="1" customWidth="1"/>
    <col min="6" max="16384" width="8.88671875" style="1" customWidth="1"/>
  </cols>
  <sheetData>
    <row r="1" ht="27" customHeight="1"/>
    <row r="2" ht="27" customHeight="1"/>
    <row r="4" spans="1:5" ht="27" customHeight="1">
      <c r="A4" s="152" t="s">
        <v>17</v>
      </c>
      <c r="B4" s="152"/>
      <c r="C4" s="152"/>
      <c r="D4" s="152"/>
      <c r="E4" s="152"/>
    </row>
    <row r="5" spans="1:5" ht="27" customHeight="1">
      <c r="A5" s="152"/>
      <c r="B5" s="152"/>
      <c r="C5" s="152"/>
      <c r="D5" s="152"/>
      <c r="E5" s="152"/>
    </row>
    <row r="6" spans="1:5" ht="51" customHeight="1">
      <c r="A6" s="150"/>
      <c r="B6" s="150"/>
      <c r="C6" s="150"/>
      <c r="D6" s="150"/>
      <c r="E6" s="150"/>
    </row>
    <row r="7" spans="1:5" ht="13.5" customHeight="1" hidden="1">
      <c r="A7" s="135"/>
      <c r="B7" s="135"/>
      <c r="C7" s="135"/>
      <c r="D7" s="135"/>
      <c r="E7" s="135"/>
    </row>
    <row r="8" spans="1:5" ht="16.5">
      <c r="A8" s="135"/>
      <c r="B8" s="135"/>
      <c r="C8" s="135"/>
      <c r="D8" s="135"/>
      <c r="E8" s="135"/>
    </row>
    <row r="9" spans="1:5" ht="237" customHeight="1">
      <c r="A9" s="151" t="s">
        <v>192</v>
      </c>
      <c r="B9" s="151"/>
      <c r="C9" s="151"/>
      <c r="D9" s="151"/>
      <c r="E9" s="151"/>
    </row>
    <row r="10" spans="1:5" ht="48" customHeight="1">
      <c r="A10" s="34"/>
      <c r="B10" s="34"/>
      <c r="C10" s="34"/>
      <c r="D10" s="34"/>
      <c r="E10" s="34"/>
    </row>
    <row r="11" spans="1:5" s="7" customFormat="1" ht="33.75" customHeight="1">
      <c r="A11" s="11"/>
      <c r="B11" s="12"/>
      <c r="C11" s="12"/>
      <c r="D11" s="13"/>
      <c r="E11" s="14"/>
    </row>
    <row r="12" spans="1:5" s="7" customFormat="1" ht="33.75" customHeight="1">
      <c r="A12" s="11"/>
      <c r="B12" s="12"/>
      <c r="C12" s="12"/>
      <c r="D12" s="13"/>
      <c r="E12" s="14"/>
    </row>
    <row r="13" spans="1:5" s="7" customFormat="1" ht="33.75" customHeight="1">
      <c r="A13" s="11"/>
      <c r="B13" s="12"/>
      <c r="C13" s="12"/>
      <c r="D13" s="13"/>
      <c r="E13" s="14"/>
    </row>
    <row r="14" spans="1:5" s="7" customFormat="1" ht="60" customHeight="1">
      <c r="A14" s="12"/>
      <c r="B14" s="12"/>
      <c r="C14" s="12"/>
      <c r="D14" s="12"/>
      <c r="E14" s="12"/>
    </row>
    <row r="15" spans="1:5" s="7" customFormat="1" ht="33.75" customHeight="1">
      <c r="A15" s="11"/>
      <c r="B15" s="12"/>
      <c r="C15" s="12"/>
      <c r="D15" s="13"/>
      <c r="E15" s="14"/>
    </row>
    <row r="16" spans="1:5" s="7" customFormat="1" ht="33.75" customHeight="1">
      <c r="A16" s="11"/>
      <c r="B16" s="12"/>
      <c r="C16" s="12"/>
      <c r="D16" s="15"/>
      <c r="E16" s="14"/>
    </row>
    <row r="17" s="7" customFormat="1" ht="33.75" customHeight="1"/>
  </sheetData>
  <sheetProtection/>
  <mergeCells count="3">
    <mergeCell ref="A6:E6"/>
    <mergeCell ref="A9:E9"/>
    <mergeCell ref="A4:E5"/>
  </mergeCells>
  <printOptions horizontalCentered="1"/>
  <pageMargins left="0.7" right="0.66" top="0.984251968503937" bottom="0.984251968503937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R20"/>
  <sheetViews>
    <sheetView view="pageBreakPreview" zoomScale="60" workbookViewId="0" topLeftCell="A1">
      <selection activeCell="E7" sqref="A7:R20"/>
    </sheetView>
  </sheetViews>
  <sheetFormatPr defaultColWidth="8.88671875" defaultRowHeight="13.5"/>
  <cols>
    <col min="2" max="3" width="0" style="0" hidden="1" customWidth="1"/>
    <col min="5" max="5" width="4.6640625" style="0" customWidth="1"/>
    <col min="6" max="6" width="15.4453125" style="0" customWidth="1"/>
    <col min="7" max="7" width="10.88671875" style="0" customWidth="1"/>
    <col min="8" max="8" width="4.4453125" style="0" customWidth="1"/>
    <col min="9" max="9" width="7.6640625" style="0" customWidth="1"/>
    <col min="10" max="10" width="6.4453125" style="0" customWidth="1"/>
    <col min="11" max="11" width="0" style="0" hidden="1" customWidth="1"/>
    <col min="12" max="12" width="0.671875" style="0" hidden="1" customWidth="1"/>
    <col min="13" max="13" width="12.6640625" style="0" customWidth="1"/>
    <col min="14" max="14" width="15.6640625" style="0" customWidth="1"/>
    <col min="15" max="15" width="8.88671875" style="0" customWidth="1"/>
    <col min="16" max="16" width="6.6640625" style="0" customWidth="1"/>
    <col min="18" max="18" width="5.88671875" style="0" customWidth="1"/>
  </cols>
  <sheetData>
    <row r="7" spans="1:18" ht="13.5">
      <c r="A7" s="50"/>
      <c r="B7" s="50"/>
      <c r="C7" s="50"/>
      <c r="D7" s="50"/>
      <c r="E7" s="174" t="s">
        <v>193</v>
      </c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50"/>
      <c r="Q7" s="50"/>
      <c r="R7" s="50"/>
    </row>
    <row r="8" spans="1:18" ht="13.5">
      <c r="A8" s="50"/>
      <c r="B8" s="50"/>
      <c r="C8" s="50"/>
      <c r="D8" s="50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50"/>
      <c r="Q8" s="50"/>
      <c r="R8" s="50"/>
    </row>
    <row r="9" spans="1:18" ht="38.25" customHeight="1">
      <c r="A9" s="50"/>
      <c r="B9" s="50"/>
      <c r="C9" s="50"/>
      <c r="D9" s="50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50"/>
      <c r="Q9" s="50"/>
      <c r="R9" s="50"/>
    </row>
    <row r="10" spans="1:18" ht="21" customHeight="1">
      <c r="A10" s="175"/>
      <c r="B10" s="175"/>
      <c r="C10" s="175"/>
      <c r="D10" s="175"/>
      <c r="E10" s="175"/>
      <c r="F10" s="175"/>
      <c r="G10" s="175"/>
      <c r="H10" s="50"/>
      <c r="I10" s="50"/>
      <c r="J10" s="50"/>
      <c r="K10" s="50"/>
      <c r="L10" s="50"/>
      <c r="M10" s="50"/>
      <c r="N10" s="50"/>
      <c r="O10" s="50"/>
      <c r="P10" s="50"/>
      <c r="Q10" s="158" t="s">
        <v>178</v>
      </c>
      <c r="R10" s="158"/>
    </row>
    <row r="11" spans="1:18" ht="58.5" customHeight="1">
      <c r="A11" s="176" t="s">
        <v>129</v>
      </c>
      <c r="B11" s="168" t="s">
        <v>130</v>
      </c>
      <c r="C11" s="178"/>
      <c r="D11" s="178"/>
      <c r="E11" s="178"/>
      <c r="F11" s="178"/>
      <c r="G11" s="178"/>
      <c r="H11" s="178"/>
      <c r="I11" s="178"/>
      <c r="J11" s="169"/>
      <c r="K11" s="170" t="s">
        <v>131</v>
      </c>
      <c r="L11" s="178"/>
      <c r="M11" s="178"/>
      <c r="N11" s="178"/>
      <c r="O11" s="178"/>
      <c r="P11" s="178"/>
      <c r="Q11" s="178"/>
      <c r="R11" s="169"/>
    </row>
    <row r="12" spans="1:18" ht="58.5" customHeight="1">
      <c r="A12" s="177"/>
      <c r="B12" s="168" t="s">
        <v>132</v>
      </c>
      <c r="C12" s="169"/>
      <c r="D12" s="170" t="s">
        <v>133</v>
      </c>
      <c r="E12" s="169"/>
      <c r="F12" s="141" t="s">
        <v>134</v>
      </c>
      <c r="G12" s="170" t="s">
        <v>184</v>
      </c>
      <c r="H12" s="169"/>
      <c r="I12" s="170" t="s">
        <v>135</v>
      </c>
      <c r="J12" s="169"/>
      <c r="K12" s="170" t="s">
        <v>132</v>
      </c>
      <c r="L12" s="169"/>
      <c r="M12" s="141" t="s">
        <v>133</v>
      </c>
      <c r="N12" s="141" t="s">
        <v>134</v>
      </c>
      <c r="O12" s="170" t="s">
        <v>184</v>
      </c>
      <c r="P12" s="169"/>
      <c r="Q12" s="170" t="s">
        <v>135</v>
      </c>
      <c r="R12" s="169"/>
    </row>
    <row r="13" spans="1:18" ht="58.5" customHeight="1">
      <c r="A13" s="142" t="s">
        <v>136</v>
      </c>
      <c r="B13" s="165" t="s">
        <v>137</v>
      </c>
      <c r="C13" s="154"/>
      <c r="D13" s="166" t="s">
        <v>137</v>
      </c>
      <c r="E13" s="167"/>
      <c r="F13" s="143">
        <v>3574000</v>
      </c>
      <c r="G13" s="153">
        <v>3893510</v>
      </c>
      <c r="H13" s="154"/>
      <c r="I13" s="161">
        <f aca="true" t="shared" si="0" ref="I13:I20">SUM(F13-G13)</f>
        <v>-319510</v>
      </c>
      <c r="J13" s="154"/>
      <c r="K13" s="165" t="s">
        <v>138</v>
      </c>
      <c r="L13" s="154"/>
      <c r="M13" s="144" t="s">
        <v>139</v>
      </c>
      <c r="N13" s="143">
        <v>136912000</v>
      </c>
      <c r="O13" s="153">
        <v>131843920</v>
      </c>
      <c r="P13" s="154"/>
      <c r="Q13" s="161">
        <f>SUM(N13-O13)</f>
        <v>5068080</v>
      </c>
      <c r="R13" s="154"/>
    </row>
    <row r="14" spans="1:18" ht="58.5" customHeight="1">
      <c r="A14" s="142" t="s">
        <v>140</v>
      </c>
      <c r="B14" s="165" t="s">
        <v>141</v>
      </c>
      <c r="C14" s="154"/>
      <c r="D14" s="166" t="s">
        <v>141</v>
      </c>
      <c r="E14" s="167"/>
      <c r="F14" s="143">
        <v>149415000</v>
      </c>
      <c r="G14" s="153">
        <v>149415000</v>
      </c>
      <c r="H14" s="154"/>
      <c r="I14" s="159">
        <f t="shared" si="0"/>
        <v>0</v>
      </c>
      <c r="J14" s="160"/>
      <c r="K14" s="165" t="s">
        <v>138</v>
      </c>
      <c r="L14" s="154"/>
      <c r="M14" s="144" t="s">
        <v>142</v>
      </c>
      <c r="N14" s="143">
        <v>3812000</v>
      </c>
      <c r="O14" s="153">
        <v>3801970</v>
      </c>
      <c r="P14" s="154"/>
      <c r="Q14" s="161">
        <f>SUM(N14-O14)</f>
        <v>10030</v>
      </c>
      <c r="R14" s="154"/>
    </row>
    <row r="15" spans="1:18" ht="58.5" customHeight="1">
      <c r="A15" s="142" t="s">
        <v>143</v>
      </c>
      <c r="B15" s="165" t="s">
        <v>144</v>
      </c>
      <c r="C15" s="154"/>
      <c r="D15" s="166" t="s">
        <v>165</v>
      </c>
      <c r="E15" s="167"/>
      <c r="F15" s="145">
        <v>0</v>
      </c>
      <c r="G15" s="159">
        <v>0</v>
      </c>
      <c r="H15" s="160"/>
      <c r="I15" s="159">
        <f t="shared" si="0"/>
        <v>0</v>
      </c>
      <c r="J15" s="160"/>
      <c r="K15" s="165" t="s">
        <v>138</v>
      </c>
      <c r="L15" s="154"/>
      <c r="M15" s="144" t="s">
        <v>145</v>
      </c>
      <c r="N15" s="143">
        <v>12076173</v>
      </c>
      <c r="O15" s="153">
        <v>11883910</v>
      </c>
      <c r="P15" s="154"/>
      <c r="Q15" s="161">
        <f>SUM(N15-O15)</f>
        <v>192263</v>
      </c>
      <c r="R15" s="154"/>
    </row>
    <row r="16" spans="1:18" ht="58.5" customHeight="1">
      <c r="A16" s="142" t="s">
        <v>146</v>
      </c>
      <c r="B16" s="165" t="s">
        <v>147</v>
      </c>
      <c r="C16" s="154"/>
      <c r="D16" s="166" t="s">
        <v>147</v>
      </c>
      <c r="E16" s="167"/>
      <c r="F16" s="143">
        <v>5005942</v>
      </c>
      <c r="G16" s="153">
        <v>5005942</v>
      </c>
      <c r="H16" s="154"/>
      <c r="I16" s="161">
        <f t="shared" si="0"/>
        <v>0</v>
      </c>
      <c r="J16" s="154"/>
      <c r="K16" s="165" t="s">
        <v>148</v>
      </c>
      <c r="L16" s="154"/>
      <c r="M16" s="144" t="s">
        <v>157</v>
      </c>
      <c r="N16" s="143">
        <v>5255300</v>
      </c>
      <c r="O16" s="153">
        <v>5255100</v>
      </c>
      <c r="P16" s="154"/>
      <c r="Q16" s="161">
        <f>SUM(N16-O16)</f>
        <v>200</v>
      </c>
      <c r="R16" s="154"/>
    </row>
    <row r="17" spans="1:18" ht="58.5" customHeight="1">
      <c r="A17" s="142" t="s">
        <v>149</v>
      </c>
      <c r="B17" s="165" t="s">
        <v>150</v>
      </c>
      <c r="C17" s="154"/>
      <c r="D17" s="166" t="s">
        <v>150</v>
      </c>
      <c r="E17" s="167"/>
      <c r="F17" s="143">
        <v>77000</v>
      </c>
      <c r="G17" s="153">
        <v>89197</v>
      </c>
      <c r="H17" s="154"/>
      <c r="I17" s="161">
        <f t="shared" si="0"/>
        <v>-12197</v>
      </c>
      <c r="J17" s="154"/>
      <c r="K17" s="165" t="s">
        <v>151</v>
      </c>
      <c r="L17" s="154"/>
      <c r="M17" s="144" t="s">
        <v>158</v>
      </c>
      <c r="N17" s="143">
        <v>16469</v>
      </c>
      <c r="O17" s="159">
        <v>0</v>
      </c>
      <c r="P17" s="160"/>
      <c r="Q17" s="161">
        <f>SUM(N17-O17)</f>
        <v>16469</v>
      </c>
      <c r="R17" s="154"/>
    </row>
    <row r="18" spans="1:18" ht="58.5" customHeight="1">
      <c r="A18" s="142" t="s">
        <v>152</v>
      </c>
      <c r="B18" s="162"/>
      <c r="C18" s="154"/>
      <c r="D18" s="163"/>
      <c r="E18" s="164"/>
      <c r="F18" s="145">
        <v>0</v>
      </c>
      <c r="G18" s="159">
        <v>0</v>
      </c>
      <c r="H18" s="160"/>
      <c r="I18" s="159">
        <f t="shared" si="0"/>
        <v>0</v>
      </c>
      <c r="J18" s="160"/>
      <c r="K18" s="165" t="s">
        <v>151</v>
      </c>
      <c r="L18" s="154"/>
      <c r="M18" s="144" t="s">
        <v>31</v>
      </c>
      <c r="N18" s="145"/>
      <c r="O18" s="153">
        <v>1106747</v>
      </c>
      <c r="P18" s="154"/>
      <c r="Q18" s="159"/>
      <c r="R18" s="160"/>
    </row>
    <row r="19" spans="1:18" ht="58.5" customHeight="1">
      <c r="A19" s="142" t="s">
        <v>153</v>
      </c>
      <c r="B19" s="162"/>
      <c r="C19" s="154"/>
      <c r="D19" s="163"/>
      <c r="E19" s="164"/>
      <c r="F19" s="145">
        <v>0</v>
      </c>
      <c r="G19" s="159">
        <v>0</v>
      </c>
      <c r="H19" s="160"/>
      <c r="I19" s="159">
        <f t="shared" si="0"/>
        <v>0</v>
      </c>
      <c r="J19" s="160"/>
      <c r="K19" s="165" t="s">
        <v>154</v>
      </c>
      <c r="L19" s="154"/>
      <c r="M19" s="144" t="s">
        <v>159</v>
      </c>
      <c r="N19" s="145"/>
      <c r="O19" s="153">
        <v>4512002</v>
      </c>
      <c r="P19" s="154"/>
      <c r="Q19" s="159"/>
      <c r="R19" s="160"/>
    </row>
    <row r="20" spans="1:18" ht="58.5" customHeight="1">
      <c r="A20" s="171" t="s">
        <v>155</v>
      </c>
      <c r="B20" s="172"/>
      <c r="C20" s="172"/>
      <c r="D20" s="172"/>
      <c r="E20" s="156"/>
      <c r="F20" s="136">
        <f>SUM(F13:F19)</f>
        <v>158071942</v>
      </c>
      <c r="G20" s="155">
        <f>SUM(G13:H19)</f>
        <v>158403649</v>
      </c>
      <c r="H20" s="156"/>
      <c r="I20" s="157">
        <f t="shared" si="0"/>
        <v>-331707</v>
      </c>
      <c r="J20" s="156"/>
      <c r="K20" s="173" t="s">
        <v>156</v>
      </c>
      <c r="L20" s="172"/>
      <c r="M20" s="156"/>
      <c r="N20" s="136">
        <f>SUM(N13:N19)</f>
        <v>158071942</v>
      </c>
      <c r="O20" s="155">
        <f>SUM(O13:P19)</f>
        <v>158403649</v>
      </c>
      <c r="P20" s="156"/>
      <c r="Q20" s="157">
        <f>SUM(N20-O20)</f>
        <v>-331707</v>
      </c>
      <c r="R20" s="156"/>
    </row>
  </sheetData>
  <sheetProtection/>
  <mergeCells count="68">
    <mergeCell ref="E7:O9"/>
    <mergeCell ref="G14:H14"/>
    <mergeCell ref="I14:J14"/>
    <mergeCell ref="K14:L14"/>
    <mergeCell ref="O14:P14"/>
    <mergeCell ref="O12:P12"/>
    <mergeCell ref="A10:G10"/>
    <mergeCell ref="A11:A12"/>
    <mergeCell ref="B11:J11"/>
    <mergeCell ref="K11:R11"/>
    <mergeCell ref="B16:C16"/>
    <mergeCell ref="D16:E16"/>
    <mergeCell ref="G16:H16"/>
    <mergeCell ref="I16:J16"/>
    <mergeCell ref="K16:L16"/>
    <mergeCell ref="O16:P16"/>
    <mergeCell ref="Q12:R12"/>
    <mergeCell ref="A20:E20"/>
    <mergeCell ref="G20:H20"/>
    <mergeCell ref="I20:J20"/>
    <mergeCell ref="K20:M20"/>
    <mergeCell ref="B18:C18"/>
    <mergeCell ref="D18:E18"/>
    <mergeCell ref="G18:H18"/>
    <mergeCell ref="I18:J18"/>
    <mergeCell ref="K18:L18"/>
    <mergeCell ref="O13:P13"/>
    <mergeCell ref="B12:C12"/>
    <mergeCell ref="D12:E12"/>
    <mergeCell ref="G12:H12"/>
    <mergeCell ref="I12:J12"/>
    <mergeCell ref="K12:L12"/>
    <mergeCell ref="B14:C14"/>
    <mergeCell ref="B13:C13"/>
    <mergeCell ref="D13:E13"/>
    <mergeCell ref="G13:H13"/>
    <mergeCell ref="I13:J13"/>
    <mergeCell ref="K13:L13"/>
    <mergeCell ref="K17:L17"/>
    <mergeCell ref="O17:P17"/>
    <mergeCell ref="Q17:R17"/>
    <mergeCell ref="Q13:R13"/>
    <mergeCell ref="Q14:R14"/>
    <mergeCell ref="B15:C15"/>
    <mergeCell ref="D15:E15"/>
    <mergeCell ref="G15:H15"/>
    <mergeCell ref="I15:J15"/>
    <mergeCell ref="K15:L15"/>
    <mergeCell ref="B19:C19"/>
    <mergeCell ref="D19:E19"/>
    <mergeCell ref="G19:H19"/>
    <mergeCell ref="I19:J19"/>
    <mergeCell ref="K19:L19"/>
    <mergeCell ref="D14:E14"/>
    <mergeCell ref="B17:C17"/>
    <mergeCell ref="D17:E17"/>
    <mergeCell ref="G17:H17"/>
    <mergeCell ref="I17:J17"/>
    <mergeCell ref="O19:P19"/>
    <mergeCell ref="O18:P18"/>
    <mergeCell ref="O20:P20"/>
    <mergeCell ref="Q20:R20"/>
    <mergeCell ref="Q10:R10"/>
    <mergeCell ref="Q18:R18"/>
    <mergeCell ref="Q19:R19"/>
    <mergeCell ref="Q16:R16"/>
    <mergeCell ref="O15:P15"/>
    <mergeCell ref="Q15:R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8"/>
  <sheetViews>
    <sheetView view="pageBreakPreview" zoomScale="60" zoomScalePageLayoutView="0" workbookViewId="0" topLeftCell="A1">
      <selection activeCell="F25" sqref="A1:F25"/>
    </sheetView>
  </sheetViews>
  <sheetFormatPr defaultColWidth="8.88671875" defaultRowHeight="13.5"/>
  <cols>
    <col min="1" max="1" width="16.21484375" style="1" customWidth="1"/>
    <col min="2" max="2" width="7.6640625" style="1" customWidth="1"/>
    <col min="3" max="3" width="17.4453125" style="1" customWidth="1"/>
    <col min="4" max="5" width="15.77734375" style="1" customWidth="1"/>
    <col min="6" max="6" width="16.99609375" style="1" customWidth="1"/>
    <col min="7" max="16384" width="8.88671875" style="1" customWidth="1"/>
  </cols>
  <sheetData>
    <row r="1" ht="33.75" customHeight="1"/>
    <row r="2" spans="1:6" ht="58.5" customHeight="1">
      <c r="A2" s="179" t="s">
        <v>194</v>
      </c>
      <c r="B2" s="179"/>
      <c r="C2" s="179"/>
      <c r="D2" s="179"/>
      <c r="E2" s="179"/>
      <c r="F2" s="179"/>
    </row>
    <row r="3" spans="1:6" ht="43.5" customHeight="1" thickBot="1">
      <c r="A3" s="36" t="s">
        <v>186</v>
      </c>
      <c r="B3" s="37"/>
      <c r="C3" s="37"/>
      <c r="D3" s="37"/>
      <c r="E3" s="37"/>
      <c r="F3" s="137" t="s">
        <v>179</v>
      </c>
    </row>
    <row r="4" spans="1:6" ht="44.25" customHeight="1" thickBot="1" thickTop="1">
      <c r="A4" s="38" t="s">
        <v>14</v>
      </c>
      <c r="B4" s="39" t="s">
        <v>68</v>
      </c>
      <c r="C4" s="40" t="s">
        <v>168</v>
      </c>
      <c r="D4" s="40" t="s">
        <v>69</v>
      </c>
      <c r="E4" s="40" t="s">
        <v>169</v>
      </c>
      <c r="F4" s="41" t="s">
        <v>5</v>
      </c>
    </row>
    <row r="5" spans="1:6" ht="30" customHeight="1" thickBot="1" thickTop="1">
      <c r="A5" s="180" t="s">
        <v>19</v>
      </c>
      <c r="B5" s="42" t="s">
        <v>65</v>
      </c>
      <c r="C5" s="43">
        <v>0</v>
      </c>
      <c r="D5" s="43">
        <v>3574000</v>
      </c>
      <c r="E5" s="43">
        <v>0</v>
      </c>
      <c r="F5" s="44">
        <f>SUM(C5:E5)</f>
        <v>3574000</v>
      </c>
    </row>
    <row r="6" spans="1:6" ht="30" customHeight="1" thickBot="1" thickTop="1">
      <c r="A6" s="180"/>
      <c r="B6" s="45" t="s">
        <v>66</v>
      </c>
      <c r="C6" s="46">
        <v>0</v>
      </c>
      <c r="D6" s="46">
        <v>3893510</v>
      </c>
      <c r="E6" s="46">
        <v>0</v>
      </c>
      <c r="F6" s="47">
        <f>SUM(C6:E6)</f>
        <v>3893510</v>
      </c>
    </row>
    <row r="7" spans="1:6" ht="30" customHeight="1" thickBot="1" thickTop="1">
      <c r="A7" s="180"/>
      <c r="B7" s="45" t="s">
        <v>67</v>
      </c>
      <c r="C7" s="46">
        <f>C5-C6</f>
        <v>0</v>
      </c>
      <c r="D7" s="46">
        <f>D5-D6</f>
        <v>-319510</v>
      </c>
      <c r="E7" s="46">
        <f>E5-E6</f>
        <v>0</v>
      </c>
      <c r="F7" s="47">
        <f>SUM(C7:E7)</f>
        <v>-319510</v>
      </c>
    </row>
    <row r="8" spans="1:6" ht="30" customHeight="1" thickBot="1" thickTop="1">
      <c r="A8" s="180" t="s">
        <v>166</v>
      </c>
      <c r="B8" s="42" t="s">
        <v>65</v>
      </c>
      <c r="C8" s="46">
        <v>149415000</v>
      </c>
      <c r="D8" s="46">
        <v>0</v>
      </c>
      <c r="E8" s="46">
        <v>0</v>
      </c>
      <c r="F8" s="47">
        <f>SUM(C8:E8)</f>
        <v>149415000</v>
      </c>
    </row>
    <row r="9" spans="1:6" ht="30" customHeight="1" thickBot="1" thickTop="1">
      <c r="A9" s="180"/>
      <c r="B9" s="45" t="s">
        <v>66</v>
      </c>
      <c r="C9" s="46">
        <v>149415000</v>
      </c>
      <c r="D9" s="46">
        <v>0</v>
      </c>
      <c r="E9" s="46">
        <v>0</v>
      </c>
      <c r="F9" s="47">
        <f>SUM(C9:E9)</f>
        <v>149415000</v>
      </c>
    </row>
    <row r="10" spans="1:6" ht="30" customHeight="1" thickBot="1" thickTop="1">
      <c r="A10" s="180"/>
      <c r="B10" s="45" t="s">
        <v>67</v>
      </c>
      <c r="C10" s="46">
        <f>C9-C8</f>
        <v>0</v>
      </c>
      <c r="D10" s="46">
        <f>D9-D8</f>
        <v>0</v>
      </c>
      <c r="E10" s="46">
        <f>E9-E8</f>
        <v>0</v>
      </c>
      <c r="F10" s="47">
        <v>0</v>
      </c>
    </row>
    <row r="11" spans="1:7" ht="30" customHeight="1" hidden="1" thickBot="1" thickTop="1">
      <c r="A11" s="180" t="s">
        <v>83</v>
      </c>
      <c r="B11" s="42" t="s">
        <v>65</v>
      </c>
      <c r="C11" s="46"/>
      <c r="D11" s="46"/>
      <c r="E11" s="46"/>
      <c r="F11" s="47">
        <f>SUM(C11:D11)</f>
        <v>0</v>
      </c>
      <c r="G11" s="30"/>
    </row>
    <row r="12" spans="1:6" ht="30" customHeight="1" hidden="1" thickBot="1" thickTop="1">
      <c r="A12" s="180"/>
      <c r="B12" s="45" t="s">
        <v>66</v>
      </c>
      <c r="C12" s="46"/>
      <c r="D12" s="46"/>
      <c r="E12" s="46"/>
      <c r="F12" s="47">
        <f>SUM(C12:D12)</f>
        <v>0</v>
      </c>
    </row>
    <row r="13" spans="1:6" ht="30" customHeight="1" hidden="1" thickBot="1" thickTop="1">
      <c r="A13" s="180"/>
      <c r="B13" s="45" t="s">
        <v>67</v>
      </c>
      <c r="C13" s="46">
        <f>C12-C11</f>
        <v>0</v>
      </c>
      <c r="D13" s="46">
        <f>D12-D11</f>
        <v>0</v>
      </c>
      <c r="E13" s="46">
        <f>E12-E11</f>
        <v>0</v>
      </c>
      <c r="F13" s="47">
        <v>0</v>
      </c>
    </row>
    <row r="14" spans="1:6" ht="30" customHeight="1" thickBot="1" thickTop="1">
      <c r="A14" s="181" t="s">
        <v>167</v>
      </c>
      <c r="B14" s="42" t="s">
        <v>65</v>
      </c>
      <c r="C14" s="46">
        <v>0</v>
      </c>
      <c r="D14" s="46">
        <v>0</v>
      </c>
      <c r="E14" s="46">
        <v>0</v>
      </c>
      <c r="F14" s="47">
        <f>SUM(C14:E14)</f>
        <v>0</v>
      </c>
    </row>
    <row r="15" spans="1:6" ht="30" customHeight="1" thickBot="1" thickTop="1">
      <c r="A15" s="180"/>
      <c r="B15" s="45" t="s">
        <v>66</v>
      </c>
      <c r="C15" s="46">
        <v>0</v>
      </c>
      <c r="D15" s="46">
        <v>0</v>
      </c>
      <c r="E15" s="46">
        <v>0</v>
      </c>
      <c r="F15" s="47">
        <f>SUM(C15:E15)</f>
        <v>0</v>
      </c>
    </row>
    <row r="16" spans="1:6" ht="30" customHeight="1" thickBot="1" thickTop="1">
      <c r="A16" s="180"/>
      <c r="B16" s="45" t="s">
        <v>67</v>
      </c>
      <c r="C16" s="46">
        <f>C15-C14</f>
        <v>0</v>
      </c>
      <c r="D16" s="46">
        <f>D15-D14</f>
        <v>0</v>
      </c>
      <c r="E16" s="46">
        <f>E14-E15</f>
        <v>0</v>
      </c>
      <c r="F16" s="47">
        <f>SUM(C16:E16)</f>
        <v>0</v>
      </c>
    </row>
    <row r="17" spans="1:6" ht="30" customHeight="1" thickBot="1" thickTop="1">
      <c r="A17" s="180" t="s">
        <v>77</v>
      </c>
      <c r="B17" s="42" t="s">
        <v>65</v>
      </c>
      <c r="C17" s="46">
        <v>0</v>
      </c>
      <c r="D17" s="46">
        <v>4990473</v>
      </c>
      <c r="E17" s="46">
        <v>15469</v>
      </c>
      <c r="F17" s="47">
        <f>SUM(C17:E17)</f>
        <v>5005942</v>
      </c>
    </row>
    <row r="18" spans="1:6" ht="30" customHeight="1" thickBot="1" thickTop="1">
      <c r="A18" s="180"/>
      <c r="B18" s="45" t="s">
        <v>66</v>
      </c>
      <c r="C18" s="46">
        <v>0</v>
      </c>
      <c r="D18" s="46">
        <v>4990473</v>
      </c>
      <c r="E18" s="46">
        <v>15469</v>
      </c>
      <c r="F18" s="47">
        <f>SUM(C18:E18)</f>
        <v>5005942</v>
      </c>
    </row>
    <row r="19" spans="1:6" ht="30" customHeight="1" thickBot="1" thickTop="1">
      <c r="A19" s="180"/>
      <c r="B19" s="45" t="s">
        <v>67</v>
      </c>
      <c r="C19" s="46">
        <f>C17-C18</f>
        <v>0</v>
      </c>
      <c r="D19" s="46">
        <f>D17-D18</f>
        <v>0</v>
      </c>
      <c r="E19" s="46">
        <f>E17-E18</f>
        <v>0</v>
      </c>
      <c r="F19" s="47">
        <f>F17-F18</f>
        <v>0</v>
      </c>
    </row>
    <row r="20" spans="1:6" ht="30" customHeight="1" thickBot="1" thickTop="1">
      <c r="A20" s="181" t="s">
        <v>170</v>
      </c>
      <c r="B20" s="42" t="s">
        <v>65</v>
      </c>
      <c r="C20" s="46">
        <v>0</v>
      </c>
      <c r="D20" s="46">
        <v>76000</v>
      </c>
      <c r="E20" s="46">
        <v>1000</v>
      </c>
      <c r="F20" s="47">
        <f>SUM(C20:E20)</f>
        <v>77000</v>
      </c>
    </row>
    <row r="21" spans="1:6" ht="30" customHeight="1" thickBot="1" thickTop="1">
      <c r="A21" s="180"/>
      <c r="B21" s="45" t="s">
        <v>66</v>
      </c>
      <c r="C21" s="46">
        <v>15602</v>
      </c>
      <c r="D21" s="46">
        <v>73582</v>
      </c>
      <c r="E21" s="46">
        <v>13</v>
      </c>
      <c r="F21" s="47">
        <f>SUM(C21:E21)</f>
        <v>89197</v>
      </c>
    </row>
    <row r="22" spans="1:6" ht="30" customHeight="1" thickBot="1" thickTop="1">
      <c r="A22" s="180"/>
      <c r="B22" s="45" t="s">
        <v>67</v>
      </c>
      <c r="C22" s="46">
        <f>C20-C21</f>
        <v>-15602</v>
      </c>
      <c r="D22" s="46">
        <f>D20-D21</f>
        <v>2418</v>
      </c>
      <c r="E22" s="46">
        <f>E20-E21</f>
        <v>987</v>
      </c>
      <c r="F22" s="49">
        <f>F20-F21</f>
        <v>-12197</v>
      </c>
    </row>
    <row r="23" spans="1:6" ht="34.5" customHeight="1" thickBot="1" thickTop="1">
      <c r="A23" s="182" t="s">
        <v>15</v>
      </c>
      <c r="B23" s="126" t="s">
        <v>62</v>
      </c>
      <c r="C23" s="118">
        <f>C2+C5+C8+C11+C14+C17+C20</f>
        <v>149415000</v>
      </c>
      <c r="D23" s="118">
        <f>D5+D8+D14+D17+D20</f>
        <v>8640473</v>
      </c>
      <c r="E23" s="118">
        <f>E5+E8+E14+E17+E20</f>
        <v>16469</v>
      </c>
      <c r="F23" s="119">
        <f>SUM(F5+F8+F11+F14+F17+F20)</f>
        <v>158071942</v>
      </c>
    </row>
    <row r="24" spans="1:6" ht="34.5" customHeight="1" thickBot="1" thickTop="1">
      <c r="A24" s="182"/>
      <c r="B24" s="127" t="s">
        <v>63</v>
      </c>
      <c r="C24" s="121">
        <f>C3+C6+C9+C12+C15+C18+C21</f>
        <v>149430602</v>
      </c>
      <c r="D24" s="121">
        <f>D3+D6+D9+D15+D18+D21</f>
        <v>8957565</v>
      </c>
      <c r="E24" s="121">
        <f>E3+E6+E9+E15+E18+E21</f>
        <v>15482</v>
      </c>
      <c r="F24" s="128">
        <f>SUM(F6+F9+F12+F15+F18+F21)</f>
        <v>158403649</v>
      </c>
    </row>
    <row r="25" spans="1:6" ht="34.5" customHeight="1" thickBot="1" thickTop="1">
      <c r="A25" s="182"/>
      <c r="B25" s="129" t="s">
        <v>64</v>
      </c>
      <c r="C25" s="123">
        <f>C23-C24</f>
        <v>-15602</v>
      </c>
      <c r="D25" s="123">
        <f>D23-D24</f>
        <v>-317092</v>
      </c>
      <c r="E25" s="123">
        <f>E23-E24</f>
        <v>987</v>
      </c>
      <c r="F25" s="123">
        <f>F23-F24</f>
        <v>-331707</v>
      </c>
    </row>
    <row r="26" spans="1:6" ht="24.75" customHeight="1" thickTop="1">
      <c r="A26" s="183"/>
      <c r="B26" s="16"/>
      <c r="C26" s="9"/>
      <c r="D26" s="9"/>
      <c r="E26" s="9"/>
      <c r="F26" s="9"/>
    </row>
    <row r="27" spans="1:6" ht="24.75" customHeight="1">
      <c r="A27" s="183"/>
      <c r="B27" s="16"/>
      <c r="C27" s="9"/>
      <c r="D27" s="9"/>
      <c r="E27" s="9"/>
      <c r="F27" s="9"/>
    </row>
    <row r="28" spans="1:6" ht="24.75" customHeight="1">
      <c r="A28" s="183"/>
      <c r="B28" s="16"/>
      <c r="C28" s="10"/>
      <c r="D28" s="10"/>
      <c r="E28" s="9"/>
      <c r="F28" s="10"/>
    </row>
  </sheetData>
  <sheetProtection/>
  <mergeCells count="9">
    <mergeCell ref="A2:F2"/>
    <mergeCell ref="A17:A19"/>
    <mergeCell ref="A20:A22"/>
    <mergeCell ref="A23:A25"/>
    <mergeCell ref="A11:A13"/>
    <mergeCell ref="A26:A28"/>
    <mergeCell ref="A5:A7"/>
    <mergeCell ref="A8:A10"/>
    <mergeCell ref="A14:A16"/>
  </mergeCells>
  <printOptions horizontalCentered="1"/>
  <pageMargins left="0.4724409448818898" right="0.3937007874015748" top="0.78" bottom="0.73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60" zoomScalePageLayoutView="0" workbookViewId="0" topLeftCell="A1">
      <selection activeCell="A1" sqref="A1:G30"/>
    </sheetView>
  </sheetViews>
  <sheetFormatPr defaultColWidth="8.88671875" defaultRowHeight="13.5"/>
  <cols>
    <col min="1" max="1" width="14.10546875" style="1" customWidth="1"/>
    <col min="2" max="2" width="8.6640625" style="1" customWidth="1"/>
    <col min="3" max="3" width="17.21484375" style="1" customWidth="1"/>
    <col min="4" max="4" width="15.77734375" style="1" hidden="1" customWidth="1"/>
    <col min="5" max="6" width="15.77734375" style="1" customWidth="1"/>
    <col min="7" max="7" width="17.5546875" style="1" customWidth="1"/>
    <col min="8" max="8" width="12.21484375" style="1" bestFit="1" customWidth="1"/>
    <col min="9" max="9" width="13.21484375" style="1" bestFit="1" customWidth="1"/>
    <col min="10" max="16384" width="8.88671875" style="1" customWidth="1"/>
  </cols>
  <sheetData>
    <row r="1" spans="1:6" ht="35.25" customHeight="1">
      <c r="A1" s="24"/>
      <c r="B1" s="24"/>
      <c r="C1" s="24"/>
      <c r="D1" s="24"/>
      <c r="E1" s="24"/>
      <c r="F1" s="24"/>
    </row>
    <row r="2" spans="1:7" ht="32.25" customHeight="1">
      <c r="A2" s="179" t="s">
        <v>195</v>
      </c>
      <c r="B2" s="179"/>
      <c r="C2" s="179"/>
      <c r="D2" s="179"/>
      <c r="E2" s="179"/>
      <c r="F2" s="179"/>
      <c r="G2" s="179"/>
    </row>
    <row r="3" spans="1:7" ht="33.75" customHeight="1" thickBot="1">
      <c r="A3" s="51" t="s">
        <v>186</v>
      </c>
      <c r="B3" s="37"/>
      <c r="C3" s="37"/>
      <c r="D3" s="37"/>
      <c r="E3" s="37"/>
      <c r="F3" s="37"/>
      <c r="G3" s="137" t="s">
        <v>179</v>
      </c>
    </row>
    <row r="4" spans="1:7" ht="34.5" customHeight="1" thickBot="1" thickTop="1">
      <c r="A4" s="38" t="s">
        <v>14</v>
      </c>
      <c r="B4" s="39" t="s">
        <v>3</v>
      </c>
      <c r="C4" s="40" t="s">
        <v>91</v>
      </c>
      <c r="D4" s="40" t="s">
        <v>18</v>
      </c>
      <c r="E4" s="40" t="s">
        <v>4</v>
      </c>
      <c r="F4" s="52" t="s">
        <v>171</v>
      </c>
      <c r="G4" s="41" t="s">
        <v>5</v>
      </c>
    </row>
    <row r="5" spans="1:9" ht="33" customHeight="1" thickTop="1">
      <c r="A5" s="185" t="s">
        <v>59</v>
      </c>
      <c r="B5" s="42" t="s">
        <v>72</v>
      </c>
      <c r="C5" s="43">
        <v>135292000</v>
      </c>
      <c r="D5" s="43"/>
      <c r="E5" s="43">
        <v>1620000</v>
      </c>
      <c r="F5" s="43">
        <v>0</v>
      </c>
      <c r="G5" s="47">
        <f aca="true" t="shared" si="0" ref="G5:G15">SUM(C5:F5)</f>
        <v>136912000</v>
      </c>
      <c r="H5" s="30"/>
      <c r="I5" s="30"/>
    </row>
    <row r="6" spans="1:9" ht="33" customHeight="1">
      <c r="A6" s="186"/>
      <c r="B6" s="45" t="s">
        <v>73</v>
      </c>
      <c r="C6" s="43">
        <v>130795600</v>
      </c>
      <c r="D6" s="46"/>
      <c r="E6" s="46">
        <v>1048320</v>
      </c>
      <c r="F6" s="46">
        <v>0</v>
      </c>
      <c r="G6" s="47">
        <f t="shared" si="0"/>
        <v>131843920</v>
      </c>
      <c r="H6" s="30"/>
      <c r="I6" s="6"/>
    </row>
    <row r="7" spans="1:9" ht="33" customHeight="1">
      <c r="A7" s="186"/>
      <c r="B7" s="45" t="s">
        <v>74</v>
      </c>
      <c r="C7" s="46">
        <f>SUM(C5-C6)</f>
        <v>4496400</v>
      </c>
      <c r="D7" s="46"/>
      <c r="E7" s="46">
        <f>SUM(E5-E6)</f>
        <v>571680</v>
      </c>
      <c r="F7" s="46">
        <f>SUM(F5-F6)</f>
        <v>0</v>
      </c>
      <c r="G7" s="47">
        <f t="shared" si="0"/>
        <v>5068080</v>
      </c>
      <c r="I7" s="6"/>
    </row>
    <row r="8" spans="1:9" ht="33" customHeight="1">
      <c r="A8" s="187" t="s">
        <v>60</v>
      </c>
      <c r="B8" s="42" t="s">
        <v>6</v>
      </c>
      <c r="C8" s="46">
        <v>0</v>
      </c>
      <c r="D8" s="46"/>
      <c r="E8" s="46">
        <v>3812000</v>
      </c>
      <c r="F8" s="46">
        <v>0</v>
      </c>
      <c r="G8" s="47">
        <f t="shared" si="0"/>
        <v>3812000</v>
      </c>
      <c r="I8" s="6"/>
    </row>
    <row r="9" spans="1:9" ht="33" customHeight="1">
      <c r="A9" s="188"/>
      <c r="B9" s="45" t="s">
        <v>7</v>
      </c>
      <c r="C9" s="46">
        <v>0</v>
      </c>
      <c r="D9" s="46"/>
      <c r="E9" s="46">
        <v>3801970</v>
      </c>
      <c r="F9" s="46">
        <v>0</v>
      </c>
      <c r="G9" s="47">
        <f t="shared" si="0"/>
        <v>3801970</v>
      </c>
      <c r="I9" s="6"/>
    </row>
    <row r="10" spans="1:9" ht="33" customHeight="1">
      <c r="A10" s="185"/>
      <c r="B10" s="45" t="s">
        <v>8</v>
      </c>
      <c r="C10" s="46">
        <v>0</v>
      </c>
      <c r="D10" s="46"/>
      <c r="E10" s="46">
        <f>SUM(E8-E9)</f>
        <v>10030</v>
      </c>
      <c r="F10" s="46">
        <f>SUM(F8-F9)</f>
        <v>0</v>
      </c>
      <c r="G10" s="47">
        <f t="shared" si="0"/>
        <v>10030</v>
      </c>
      <c r="I10" s="6"/>
    </row>
    <row r="11" spans="1:9" ht="33" customHeight="1">
      <c r="A11" s="186" t="s">
        <v>61</v>
      </c>
      <c r="B11" s="45" t="s">
        <v>6</v>
      </c>
      <c r="C11" s="46">
        <v>10240700</v>
      </c>
      <c r="D11" s="46"/>
      <c r="E11" s="46">
        <v>1835473</v>
      </c>
      <c r="F11" s="46">
        <v>0</v>
      </c>
      <c r="G11" s="47">
        <f t="shared" si="0"/>
        <v>12076173</v>
      </c>
      <c r="H11" s="30"/>
      <c r="I11" s="6"/>
    </row>
    <row r="12" spans="1:9" ht="33" customHeight="1">
      <c r="A12" s="186"/>
      <c r="B12" s="45" t="s">
        <v>7</v>
      </c>
      <c r="C12" s="46">
        <v>10240700</v>
      </c>
      <c r="D12" s="46"/>
      <c r="E12" s="46">
        <v>1643210</v>
      </c>
      <c r="F12" s="46">
        <v>0</v>
      </c>
      <c r="G12" s="47">
        <f t="shared" si="0"/>
        <v>11883910</v>
      </c>
      <c r="H12" s="30"/>
      <c r="I12" s="30"/>
    </row>
    <row r="13" spans="1:9" ht="33" customHeight="1">
      <c r="A13" s="186"/>
      <c r="B13" s="45" t="s">
        <v>8</v>
      </c>
      <c r="C13" s="46">
        <f>C11-C12</f>
        <v>0</v>
      </c>
      <c r="D13" s="46"/>
      <c r="E13" s="46">
        <f>E11-E12</f>
        <v>192263</v>
      </c>
      <c r="F13" s="46">
        <f>F11-F12</f>
        <v>0</v>
      </c>
      <c r="G13" s="47">
        <f t="shared" si="0"/>
        <v>192263</v>
      </c>
      <c r="H13" s="30"/>
      <c r="I13" s="30"/>
    </row>
    <row r="14" spans="1:9" ht="33" customHeight="1">
      <c r="A14" s="186" t="s">
        <v>55</v>
      </c>
      <c r="B14" s="45" t="s">
        <v>6</v>
      </c>
      <c r="C14" s="46">
        <v>3882300</v>
      </c>
      <c r="D14" s="46"/>
      <c r="E14" s="46">
        <v>1373000</v>
      </c>
      <c r="F14" s="46">
        <v>0</v>
      </c>
      <c r="G14" s="47">
        <f t="shared" si="0"/>
        <v>5255300</v>
      </c>
      <c r="H14" s="30"/>
      <c r="I14" s="6"/>
    </row>
    <row r="15" spans="1:9" ht="33" customHeight="1">
      <c r="A15" s="186"/>
      <c r="B15" s="45" t="s">
        <v>7</v>
      </c>
      <c r="C15" s="46">
        <v>3882300</v>
      </c>
      <c r="D15" s="46"/>
      <c r="E15" s="46">
        <v>1372800</v>
      </c>
      <c r="F15" s="46">
        <v>0</v>
      </c>
      <c r="G15" s="47">
        <f t="shared" si="0"/>
        <v>5255100</v>
      </c>
      <c r="H15" s="30"/>
      <c r="I15" s="30"/>
    </row>
    <row r="16" spans="1:9" ht="33" customHeight="1">
      <c r="A16" s="186"/>
      <c r="B16" s="45" t="s">
        <v>8</v>
      </c>
      <c r="C16" s="46">
        <f>C14-C15</f>
        <v>0</v>
      </c>
      <c r="D16" s="46"/>
      <c r="E16" s="46">
        <f>E14-E15</f>
        <v>200</v>
      </c>
      <c r="F16" s="46">
        <f>F14-F15</f>
        <v>0</v>
      </c>
      <c r="G16" s="47">
        <f>G14-G15</f>
        <v>200</v>
      </c>
      <c r="I16" s="30"/>
    </row>
    <row r="17" spans="1:7" ht="33" customHeight="1">
      <c r="A17" s="186" t="s">
        <v>56</v>
      </c>
      <c r="B17" s="45" t="s">
        <v>6</v>
      </c>
      <c r="C17" s="46">
        <v>0</v>
      </c>
      <c r="D17" s="46"/>
      <c r="E17" s="46">
        <v>0</v>
      </c>
      <c r="F17" s="46">
        <v>16469</v>
      </c>
      <c r="G17" s="47">
        <f>SUM(C17:F17)</f>
        <v>16469</v>
      </c>
    </row>
    <row r="18" spans="1:8" ht="33" customHeight="1">
      <c r="A18" s="186"/>
      <c r="B18" s="45" t="s">
        <v>7</v>
      </c>
      <c r="C18" s="46">
        <f>C17</f>
        <v>0</v>
      </c>
      <c r="D18" s="46"/>
      <c r="E18" s="46">
        <v>0</v>
      </c>
      <c r="F18" s="46">
        <v>0</v>
      </c>
      <c r="G18" s="47">
        <f>SUM(C18:F18)</f>
        <v>0</v>
      </c>
      <c r="H18" s="30"/>
    </row>
    <row r="19" spans="1:7" ht="33" customHeight="1">
      <c r="A19" s="186"/>
      <c r="B19" s="45" t="s">
        <v>8</v>
      </c>
      <c r="C19" s="46">
        <f>C17-C18</f>
        <v>0</v>
      </c>
      <c r="D19" s="46"/>
      <c r="E19" s="46">
        <f>E17-E18</f>
        <v>0</v>
      </c>
      <c r="F19" s="46">
        <f>F17-F18</f>
        <v>16469</v>
      </c>
      <c r="G19" s="47">
        <f>G17-G18</f>
        <v>16469</v>
      </c>
    </row>
    <row r="20" spans="1:7" ht="33" customHeight="1">
      <c r="A20" s="187" t="s">
        <v>31</v>
      </c>
      <c r="B20" s="53" t="s">
        <v>84</v>
      </c>
      <c r="C20" s="46">
        <v>0</v>
      </c>
      <c r="D20" s="46"/>
      <c r="E20" s="46">
        <v>0</v>
      </c>
      <c r="F20" s="46">
        <v>0</v>
      </c>
      <c r="G20" s="47">
        <v>0</v>
      </c>
    </row>
    <row r="21" spans="1:7" ht="33" customHeight="1">
      <c r="A21" s="188"/>
      <c r="B21" s="53" t="s">
        <v>85</v>
      </c>
      <c r="C21" s="54">
        <v>0</v>
      </c>
      <c r="D21" s="54"/>
      <c r="E21" s="54">
        <v>1091265</v>
      </c>
      <c r="F21" s="54">
        <v>15482</v>
      </c>
      <c r="G21" s="47">
        <f>SUM(C21:F21)</f>
        <v>1106747</v>
      </c>
    </row>
    <row r="22" spans="1:7" ht="33" customHeight="1">
      <c r="A22" s="188"/>
      <c r="B22" s="53" t="s">
        <v>86</v>
      </c>
      <c r="C22" s="46">
        <f>C20-C21</f>
        <v>0</v>
      </c>
      <c r="D22" s="54"/>
      <c r="E22" s="46">
        <f>E20-E21</f>
        <v>-1091265</v>
      </c>
      <c r="F22" s="46">
        <f>F20-F21</f>
        <v>-15482</v>
      </c>
      <c r="G22" s="47">
        <f>G20-G21</f>
        <v>-1106747</v>
      </c>
    </row>
    <row r="23" spans="1:7" ht="33" customHeight="1" hidden="1">
      <c r="A23" s="185"/>
      <c r="B23" s="55"/>
      <c r="C23" s="56"/>
      <c r="D23" s="56"/>
      <c r="E23" s="56"/>
      <c r="F23" s="56"/>
      <c r="G23" s="57"/>
    </row>
    <row r="24" spans="1:7" ht="33" customHeight="1">
      <c r="A24" s="187" t="s">
        <v>164</v>
      </c>
      <c r="B24" s="58" t="s">
        <v>87</v>
      </c>
      <c r="C24" s="59">
        <v>0</v>
      </c>
      <c r="D24" s="59"/>
      <c r="E24" s="59">
        <v>0</v>
      </c>
      <c r="F24" s="59">
        <v>0</v>
      </c>
      <c r="G24" s="60">
        <v>0</v>
      </c>
    </row>
    <row r="25" spans="1:7" ht="33" customHeight="1">
      <c r="A25" s="188"/>
      <c r="B25" s="53" t="s">
        <v>88</v>
      </c>
      <c r="C25" s="54">
        <v>4512002</v>
      </c>
      <c r="D25" s="54"/>
      <c r="E25" s="54">
        <v>0</v>
      </c>
      <c r="F25" s="54">
        <v>0</v>
      </c>
      <c r="G25" s="61">
        <f>SUM(C25:E25)</f>
        <v>4512002</v>
      </c>
    </row>
    <row r="26" spans="1:7" ht="33" customHeight="1" thickBot="1">
      <c r="A26" s="188"/>
      <c r="B26" s="62" t="s">
        <v>89</v>
      </c>
      <c r="C26" s="46">
        <f>C24-C25</f>
        <v>-4512002</v>
      </c>
      <c r="D26" s="56"/>
      <c r="E26" s="56">
        <v>0</v>
      </c>
      <c r="F26" s="56">
        <v>0</v>
      </c>
      <c r="G26" s="46">
        <f>G24-G25</f>
        <v>-4512002</v>
      </c>
    </row>
    <row r="27" spans="1:7" ht="34.5" customHeight="1" hidden="1" thickBot="1">
      <c r="A27" s="63"/>
      <c r="B27" s="45" t="s">
        <v>74</v>
      </c>
      <c r="C27" s="43"/>
      <c r="D27" s="43"/>
      <c r="E27" s="43"/>
      <c r="F27" s="43"/>
      <c r="G27" s="44"/>
    </row>
    <row r="28" spans="1:7" ht="34.5" customHeight="1" thickBot="1" thickTop="1">
      <c r="A28" s="189" t="s">
        <v>15</v>
      </c>
      <c r="B28" s="117" t="s">
        <v>6</v>
      </c>
      <c r="C28" s="118">
        <f>C2+C5+C11+C14+C17</f>
        <v>149415000</v>
      </c>
      <c r="D28" s="118">
        <f>D2+D5+D11+D14+D17</f>
        <v>0</v>
      </c>
      <c r="E28" s="118">
        <f>E8+E5+E11+E14+E17</f>
        <v>8640473</v>
      </c>
      <c r="F28" s="118">
        <f>F8+F5+F11+F14+F17</f>
        <v>16469</v>
      </c>
      <c r="G28" s="119">
        <f>SUM(C28:F28)</f>
        <v>158071942</v>
      </c>
    </row>
    <row r="29" spans="1:7" ht="34.5" customHeight="1" thickTop="1">
      <c r="A29" s="190"/>
      <c r="B29" s="120" t="s">
        <v>7</v>
      </c>
      <c r="C29" s="121">
        <f>C6+C9+C12+C15+C18+C21+C25</f>
        <v>149430602</v>
      </c>
      <c r="D29" s="121">
        <f>D6+D12+D15+D18+D25</f>
        <v>0</v>
      </c>
      <c r="E29" s="121">
        <f>E6+E9+E12+E15+E18+E21</f>
        <v>8957565</v>
      </c>
      <c r="F29" s="121">
        <f>F6+F9+F12+F15+F18+F21</f>
        <v>15482</v>
      </c>
      <c r="G29" s="119">
        <f>SUM(C29:F29)</f>
        <v>158403649</v>
      </c>
    </row>
    <row r="30" spans="1:7" ht="34.5" customHeight="1" thickBot="1">
      <c r="A30" s="191"/>
      <c r="B30" s="122" t="s">
        <v>8</v>
      </c>
      <c r="C30" s="123">
        <f>SUM(C28-C29)</f>
        <v>-15602</v>
      </c>
      <c r="D30" s="123">
        <f>SUM(D28-D29)</f>
        <v>0</v>
      </c>
      <c r="E30" s="124">
        <f>SUM(E28-E29)</f>
        <v>-317092</v>
      </c>
      <c r="F30" s="124">
        <f>SUM(F28-F29)</f>
        <v>987</v>
      </c>
      <c r="G30" s="125">
        <f>SUM(G28-G29)</f>
        <v>-331707</v>
      </c>
    </row>
    <row r="31" ht="24.75" customHeight="1" thickTop="1"/>
    <row r="32" ht="24.75" customHeight="1"/>
    <row r="33" ht="24.75" customHeight="1"/>
    <row r="34" ht="24.75" customHeight="1"/>
    <row r="35" ht="24.75" customHeight="1"/>
    <row r="43" spans="1:7" ht="27">
      <c r="A43" s="192"/>
      <c r="B43" s="192"/>
      <c r="C43" s="192"/>
      <c r="D43" s="192"/>
      <c r="E43" s="192"/>
      <c r="F43" s="192"/>
      <c r="G43" s="192"/>
    </row>
    <row r="44" spans="1:7" ht="18.75">
      <c r="A44" s="25"/>
      <c r="B44" s="26"/>
      <c r="C44" s="26"/>
      <c r="D44" s="26"/>
      <c r="E44" s="26"/>
      <c r="F44" s="26"/>
      <c r="G44" s="18"/>
    </row>
    <row r="45" spans="1:7" ht="18.75">
      <c r="A45" s="19"/>
      <c r="B45" s="19"/>
      <c r="C45" s="19"/>
      <c r="D45" s="19"/>
      <c r="E45" s="19"/>
      <c r="F45" s="19"/>
      <c r="G45" s="19"/>
    </row>
    <row r="46" spans="1:7" ht="30" customHeight="1">
      <c r="A46" s="184"/>
      <c r="B46" s="27"/>
      <c r="C46" s="17"/>
      <c r="D46" s="17"/>
      <c r="E46" s="17"/>
      <c r="F46" s="17"/>
      <c r="G46" s="17"/>
    </row>
    <row r="47" spans="1:7" ht="30" customHeight="1">
      <c r="A47" s="184"/>
      <c r="B47" s="27"/>
      <c r="C47" s="17"/>
      <c r="D47" s="17"/>
      <c r="E47" s="17"/>
      <c r="F47" s="17"/>
      <c r="G47" s="17"/>
    </row>
    <row r="48" spans="1:7" ht="30" customHeight="1">
      <c r="A48" s="184"/>
      <c r="B48" s="27"/>
      <c r="C48" s="17"/>
      <c r="D48" s="17"/>
      <c r="E48" s="17"/>
      <c r="F48" s="17"/>
      <c r="G48" s="17"/>
    </row>
    <row r="49" spans="1:7" ht="30" customHeight="1">
      <c r="A49" s="184"/>
      <c r="B49" s="27"/>
      <c r="C49" s="17"/>
      <c r="D49" s="17"/>
      <c r="E49" s="17"/>
      <c r="F49" s="17"/>
      <c r="G49" s="17"/>
    </row>
    <row r="50" spans="1:7" ht="30" customHeight="1">
      <c r="A50" s="184"/>
      <c r="B50" s="27"/>
      <c r="C50" s="17"/>
      <c r="D50" s="17"/>
      <c r="E50" s="17"/>
      <c r="F50" s="17"/>
      <c r="G50" s="17"/>
    </row>
    <row r="51" spans="1:7" ht="30" customHeight="1">
      <c r="A51" s="184"/>
      <c r="B51" s="27"/>
      <c r="C51" s="17"/>
      <c r="D51" s="17"/>
      <c r="E51" s="17"/>
      <c r="F51" s="17"/>
      <c r="G51" s="17"/>
    </row>
    <row r="52" spans="1:7" ht="30" customHeight="1">
      <c r="A52" s="184"/>
      <c r="B52" s="27"/>
      <c r="C52" s="17"/>
      <c r="D52" s="17"/>
      <c r="E52" s="17"/>
      <c r="F52" s="17"/>
      <c r="G52" s="17"/>
    </row>
    <row r="53" spans="1:7" ht="30" customHeight="1">
      <c r="A53" s="184"/>
      <c r="B53" s="27"/>
      <c r="C53" s="17"/>
      <c r="D53" s="17"/>
      <c r="E53" s="17"/>
      <c r="F53" s="17"/>
      <c r="G53" s="17"/>
    </row>
    <row r="54" spans="1:7" ht="30" customHeight="1">
      <c r="A54" s="184"/>
      <c r="B54" s="27"/>
      <c r="C54" s="28"/>
      <c r="D54" s="28"/>
      <c r="E54" s="17"/>
      <c r="F54" s="17"/>
      <c r="G54" s="17"/>
    </row>
    <row r="55" spans="1:7" ht="30" customHeight="1">
      <c r="A55" s="184"/>
      <c r="B55" s="27"/>
      <c r="C55" s="17"/>
      <c r="D55" s="17"/>
      <c r="E55" s="17"/>
      <c r="F55" s="17"/>
      <c r="G55" s="17"/>
    </row>
    <row r="56" spans="1:7" ht="30" customHeight="1">
      <c r="A56" s="184"/>
      <c r="B56" s="27"/>
      <c r="C56" s="17"/>
      <c r="D56" s="17"/>
      <c r="E56" s="17"/>
      <c r="F56" s="17"/>
      <c r="G56" s="17"/>
    </row>
    <row r="57" spans="1:7" ht="30" customHeight="1">
      <c r="A57" s="184"/>
      <c r="B57" s="27"/>
      <c r="C57" s="17"/>
      <c r="D57" s="17"/>
      <c r="E57" s="17"/>
      <c r="F57" s="17"/>
      <c r="G57" s="17"/>
    </row>
    <row r="58" spans="1:7" ht="30" customHeight="1">
      <c r="A58" s="184"/>
      <c r="B58" s="27"/>
      <c r="C58" s="17"/>
      <c r="D58" s="17"/>
      <c r="E58" s="17"/>
      <c r="F58" s="17"/>
      <c r="G58" s="17"/>
    </row>
    <row r="59" spans="1:7" ht="30" customHeight="1">
      <c r="A59" s="184"/>
      <c r="B59" s="27"/>
      <c r="C59" s="17"/>
      <c r="D59" s="17"/>
      <c r="E59" s="17"/>
      <c r="F59" s="17"/>
      <c r="G59" s="17"/>
    </row>
    <row r="60" spans="1:7" ht="30" customHeight="1">
      <c r="A60" s="184"/>
      <c r="B60" s="27"/>
      <c r="C60" s="17"/>
      <c r="D60" s="17"/>
      <c r="E60" s="17"/>
      <c r="F60" s="17"/>
      <c r="G60" s="17"/>
    </row>
    <row r="61" spans="1:7" ht="30" customHeight="1">
      <c r="A61" s="184"/>
      <c r="B61" s="27"/>
      <c r="C61" s="17"/>
      <c r="D61" s="17"/>
      <c r="E61" s="17"/>
      <c r="F61" s="17"/>
      <c r="G61" s="17"/>
    </row>
    <row r="62" spans="1:7" ht="30" customHeight="1">
      <c r="A62" s="184"/>
      <c r="B62" s="27"/>
      <c r="C62" s="17"/>
      <c r="D62" s="17"/>
      <c r="E62" s="17"/>
      <c r="F62" s="17"/>
      <c r="G62" s="17"/>
    </row>
    <row r="63" spans="1:7" ht="30" customHeight="1">
      <c r="A63" s="184"/>
      <c r="B63" s="27"/>
      <c r="C63" s="17"/>
      <c r="D63" s="17"/>
      <c r="E63" s="17"/>
      <c r="F63" s="17"/>
      <c r="G63" s="17"/>
    </row>
  </sheetData>
  <sheetProtection/>
  <mergeCells count="16">
    <mergeCell ref="A61:A63"/>
    <mergeCell ref="A17:A19"/>
    <mergeCell ref="A28:A30"/>
    <mergeCell ref="A43:G43"/>
    <mergeCell ref="A46:A48"/>
    <mergeCell ref="A20:A23"/>
    <mergeCell ref="A24:A26"/>
    <mergeCell ref="A55:A57"/>
    <mergeCell ref="A58:A60"/>
    <mergeCell ref="A49:A51"/>
    <mergeCell ref="A52:A54"/>
    <mergeCell ref="A2:G2"/>
    <mergeCell ref="A5:A7"/>
    <mergeCell ref="A11:A13"/>
    <mergeCell ref="A14:A16"/>
    <mergeCell ref="A8:A10"/>
  </mergeCells>
  <printOptions horizontalCentered="1"/>
  <pageMargins left="0.49" right="0.43" top="0.77" bottom="0.49" header="0.5118110236220472" footer="0.46"/>
  <pageSetup horizontalDpi="600" verticalDpi="600" orientation="portrait" paperSize="9" scale="76" r:id="rId1"/>
  <ignoredErrors>
    <ignoredError sqref="E13 E1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view="pageBreakPreview" zoomScale="60" zoomScaleNormal="85" zoomScalePageLayoutView="0" workbookViewId="0" topLeftCell="A12">
      <selection activeCell="A1" sqref="A1:I53"/>
    </sheetView>
  </sheetViews>
  <sheetFormatPr defaultColWidth="8.88671875" defaultRowHeight="13.5"/>
  <cols>
    <col min="1" max="3" width="10.88671875" style="2" customWidth="1"/>
    <col min="4" max="4" width="10.88671875" style="3" customWidth="1"/>
    <col min="5" max="5" width="19.3359375" style="6" customWidth="1"/>
    <col min="6" max="6" width="19.3359375" style="6" hidden="1" customWidth="1"/>
    <col min="7" max="9" width="19.3359375" style="6" customWidth="1"/>
    <col min="10" max="10" width="9.77734375" style="1" customWidth="1"/>
    <col min="11" max="11" width="9.6640625" style="1" customWidth="1"/>
    <col min="12" max="12" width="8.77734375" style="1" customWidth="1"/>
    <col min="13" max="13" width="8.88671875" style="1" customWidth="1"/>
    <col min="14" max="14" width="13.21484375" style="1" bestFit="1" customWidth="1"/>
    <col min="15" max="16384" width="8.88671875" style="1" customWidth="1"/>
  </cols>
  <sheetData>
    <row r="1" ht="12" customHeight="1">
      <c r="A1" s="5"/>
    </row>
    <row r="2" spans="1:9" ht="36.75" customHeight="1">
      <c r="A2" s="193" t="s">
        <v>196</v>
      </c>
      <c r="B2" s="194"/>
      <c r="C2" s="194"/>
      <c r="D2" s="194"/>
      <c r="E2" s="194"/>
      <c r="F2" s="194"/>
      <c r="G2" s="194"/>
      <c r="H2" s="194"/>
      <c r="I2" s="194"/>
    </row>
    <row r="3" spans="1:9" ht="23.25" customHeight="1" thickBot="1">
      <c r="A3" s="198" t="s">
        <v>186</v>
      </c>
      <c r="B3" s="198"/>
      <c r="C3" s="64"/>
      <c r="D3" s="65"/>
      <c r="E3" s="66"/>
      <c r="F3" s="66"/>
      <c r="G3" s="66"/>
      <c r="H3" s="66"/>
      <c r="I3" s="67" t="s">
        <v>180</v>
      </c>
    </row>
    <row r="4" spans="1:9" ht="20.25" customHeight="1" thickBot="1" thickTop="1">
      <c r="A4" s="201" t="s">
        <v>20</v>
      </c>
      <c r="B4" s="201"/>
      <c r="C4" s="201"/>
      <c r="D4" s="202" t="s">
        <v>21</v>
      </c>
      <c r="E4" s="197" t="s">
        <v>10</v>
      </c>
      <c r="F4" s="197" t="s">
        <v>126</v>
      </c>
      <c r="G4" s="197" t="s">
        <v>22</v>
      </c>
      <c r="H4" s="199" t="s">
        <v>82</v>
      </c>
      <c r="I4" s="197" t="s">
        <v>23</v>
      </c>
    </row>
    <row r="5" spans="1:9" ht="20.25" customHeight="1" thickBot="1" thickTop="1">
      <c r="A5" s="68" t="s">
        <v>24</v>
      </c>
      <c r="B5" s="68" t="s">
        <v>25</v>
      </c>
      <c r="C5" s="68" t="s">
        <v>26</v>
      </c>
      <c r="D5" s="202"/>
      <c r="E5" s="197"/>
      <c r="F5" s="197"/>
      <c r="G5" s="197"/>
      <c r="H5" s="200"/>
      <c r="I5" s="197"/>
    </row>
    <row r="6" spans="1:9" ht="20.25" customHeight="1" thickTop="1">
      <c r="A6" s="203" t="s">
        <v>27</v>
      </c>
      <c r="B6" s="203" t="s">
        <v>27</v>
      </c>
      <c r="C6" s="203" t="s">
        <v>183</v>
      </c>
      <c r="D6" s="69" t="s">
        <v>65</v>
      </c>
      <c r="E6" s="70">
        <v>0</v>
      </c>
      <c r="F6" s="70"/>
      <c r="G6" s="70">
        <v>3574000</v>
      </c>
      <c r="H6" s="70">
        <v>0</v>
      </c>
      <c r="I6" s="70">
        <f>SUM(E6:H6)</f>
        <v>3574000</v>
      </c>
    </row>
    <row r="7" spans="1:9" ht="20.25" customHeight="1">
      <c r="A7" s="195"/>
      <c r="B7" s="195"/>
      <c r="C7" s="195"/>
      <c r="D7" s="71" t="s">
        <v>66</v>
      </c>
      <c r="E7" s="72">
        <v>0</v>
      </c>
      <c r="F7" s="72"/>
      <c r="G7" s="72">
        <v>3893510</v>
      </c>
      <c r="H7" s="72">
        <v>0</v>
      </c>
      <c r="I7" s="72">
        <f>SUM(E7:H7)</f>
        <v>3893510</v>
      </c>
    </row>
    <row r="8" spans="1:9" ht="20.25" customHeight="1">
      <c r="A8" s="195"/>
      <c r="B8" s="195"/>
      <c r="C8" s="195"/>
      <c r="D8" s="71" t="s">
        <v>67</v>
      </c>
      <c r="E8" s="74">
        <f>SUM(E6-E7)</f>
        <v>0</v>
      </c>
      <c r="F8" s="73"/>
      <c r="G8" s="74">
        <f>SUM(G6-G7)</f>
        <v>-319510</v>
      </c>
      <c r="H8" s="74">
        <f>SUM(H6-H7)</f>
        <v>0</v>
      </c>
      <c r="I8" s="72">
        <f>SUM(E8:H8)</f>
        <v>-319510</v>
      </c>
    </row>
    <row r="9" spans="1:9" ht="20.25" customHeight="1" hidden="1">
      <c r="A9" s="195"/>
      <c r="B9" s="195"/>
      <c r="C9" s="75"/>
      <c r="D9" s="71"/>
      <c r="E9" s="74"/>
      <c r="F9" s="74"/>
      <c r="G9" s="74"/>
      <c r="H9" s="74"/>
      <c r="I9" s="72"/>
    </row>
    <row r="10" spans="1:9" ht="20.25" customHeight="1" hidden="1">
      <c r="A10" s="195"/>
      <c r="B10" s="195"/>
      <c r="C10" s="75"/>
      <c r="D10" s="71"/>
      <c r="E10" s="74"/>
      <c r="F10" s="74"/>
      <c r="G10" s="74"/>
      <c r="H10" s="74"/>
      <c r="I10" s="72"/>
    </row>
    <row r="11" spans="1:9" ht="20.25" customHeight="1" hidden="1">
      <c r="A11" s="195"/>
      <c r="B11" s="195"/>
      <c r="C11" s="75"/>
      <c r="D11" s="71"/>
      <c r="E11" s="73"/>
      <c r="F11" s="73"/>
      <c r="G11" s="74"/>
      <c r="H11" s="74"/>
      <c r="I11" s="72"/>
    </row>
    <row r="12" spans="1:9" ht="20.25" customHeight="1">
      <c r="A12" s="195"/>
      <c r="B12" s="196" t="s">
        <v>28</v>
      </c>
      <c r="C12" s="196"/>
      <c r="D12" s="76" t="s">
        <v>65</v>
      </c>
      <c r="E12" s="77"/>
      <c r="F12" s="77"/>
      <c r="G12" s="77">
        <f>SUM(G6+G9)</f>
        <v>3574000</v>
      </c>
      <c r="H12" s="77">
        <f>SUM(H6+H9)</f>
        <v>0</v>
      </c>
      <c r="I12" s="78">
        <f aca="true" t="shared" si="0" ref="I12:I20">SUM(E12:H12)</f>
        <v>3574000</v>
      </c>
    </row>
    <row r="13" spans="1:9" ht="20.25" customHeight="1">
      <c r="A13" s="195"/>
      <c r="B13" s="196"/>
      <c r="C13" s="196"/>
      <c r="D13" s="76" t="s">
        <v>66</v>
      </c>
      <c r="E13" s="77"/>
      <c r="F13" s="77"/>
      <c r="G13" s="77">
        <f>SUM(G7+G10)</f>
        <v>3893510</v>
      </c>
      <c r="H13" s="77">
        <f>SUM(H7+H10)</f>
        <v>0</v>
      </c>
      <c r="I13" s="78">
        <f t="shared" si="0"/>
        <v>3893510</v>
      </c>
    </row>
    <row r="14" spans="1:9" ht="20.25" customHeight="1">
      <c r="A14" s="195"/>
      <c r="B14" s="196"/>
      <c r="C14" s="196"/>
      <c r="D14" s="76" t="s">
        <v>67</v>
      </c>
      <c r="E14" s="79"/>
      <c r="F14" s="79"/>
      <c r="G14" s="77">
        <f>SUM(G12-G13)</f>
        <v>-319510</v>
      </c>
      <c r="H14" s="77">
        <f>SUM(H12-H13)</f>
        <v>0</v>
      </c>
      <c r="I14" s="78">
        <f t="shared" si="0"/>
        <v>-319510</v>
      </c>
    </row>
    <row r="15" spans="1:9" ht="20.25" customHeight="1">
      <c r="A15" s="195" t="s">
        <v>29</v>
      </c>
      <c r="B15" s="195" t="s">
        <v>80</v>
      </c>
      <c r="C15" s="195" t="s">
        <v>81</v>
      </c>
      <c r="D15" s="71" t="s">
        <v>65</v>
      </c>
      <c r="E15" s="74">
        <v>145815000</v>
      </c>
      <c r="F15" s="74"/>
      <c r="G15" s="74">
        <v>0</v>
      </c>
      <c r="H15" s="74">
        <v>0</v>
      </c>
      <c r="I15" s="72">
        <f t="shared" si="0"/>
        <v>145815000</v>
      </c>
    </row>
    <row r="16" spans="1:9" ht="20.25" customHeight="1">
      <c r="A16" s="195"/>
      <c r="B16" s="195"/>
      <c r="C16" s="195"/>
      <c r="D16" s="71" t="s">
        <v>66</v>
      </c>
      <c r="E16" s="74">
        <v>145815000</v>
      </c>
      <c r="F16" s="74"/>
      <c r="G16" s="74">
        <v>0</v>
      </c>
      <c r="H16" s="74">
        <v>0</v>
      </c>
      <c r="I16" s="72">
        <f t="shared" si="0"/>
        <v>145815000</v>
      </c>
    </row>
    <row r="17" spans="1:9" ht="20.25" customHeight="1">
      <c r="A17" s="195"/>
      <c r="B17" s="195"/>
      <c r="C17" s="195"/>
      <c r="D17" s="71" t="s">
        <v>67</v>
      </c>
      <c r="E17" s="74">
        <f>SUM(E15-E16)</f>
        <v>0</v>
      </c>
      <c r="F17" s="74"/>
      <c r="G17" s="74">
        <v>0</v>
      </c>
      <c r="H17" s="74">
        <v>0</v>
      </c>
      <c r="I17" s="72">
        <f t="shared" si="0"/>
        <v>0</v>
      </c>
    </row>
    <row r="18" spans="1:9" ht="20.25" customHeight="1">
      <c r="A18" s="195"/>
      <c r="B18" s="195"/>
      <c r="C18" s="195" t="s">
        <v>181</v>
      </c>
      <c r="D18" s="71" t="s">
        <v>65</v>
      </c>
      <c r="E18" s="74">
        <v>3600000</v>
      </c>
      <c r="F18" s="74"/>
      <c r="G18" s="74">
        <v>0</v>
      </c>
      <c r="H18" s="74">
        <v>0</v>
      </c>
      <c r="I18" s="72">
        <f t="shared" si="0"/>
        <v>3600000</v>
      </c>
    </row>
    <row r="19" spans="1:9" ht="20.25" customHeight="1">
      <c r="A19" s="195"/>
      <c r="B19" s="195"/>
      <c r="C19" s="195"/>
      <c r="D19" s="71" t="s">
        <v>66</v>
      </c>
      <c r="E19" s="74">
        <v>3600000</v>
      </c>
      <c r="F19" s="74"/>
      <c r="G19" s="74">
        <v>0</v>
      </c>
      <c r="H19" s="74">
        <v>0</v>
      </c>
      <c r="I19" s="72">
        <f t="shared" si="0"/>
        <v>3600000</v>
      </c>
    </row>
    <row r="20" spans="1:9" ht="20.25" customHeight="1">
      <c r="A20" s="195"/>
      <c r="B20" s="195"/>
      <c r="C20" s="195"/>
      <c r="D20" s="71" t="s">
        <v>67</v>
      </c>
      <c r="E20" s="74">
        <f>SUM(E18-E19)</f>
        <v>0</v>
      </c>
      <c r="F20" s="74">
        <f>SUM(F18-F19)</f>
        <v>0</v>
      </c>
      <c r="G20" s="74">
        <v>0</v>
      </c>
      <c r="H20" s="74">
        <v>0</v>
      </c>
      <c r="I20" s="72">
        <f t="shared" si="0"/>
        <v>0</v>
      </c>
    </row>
    <row r="21" spans="1:9" ht="20.25" customHeight="1">
      <c r="A21" s="195"/>
      <c r="B21" s="195" t="s">
        <v>182</v>
      </c>
      <c r="C21" s="195"/>
      <c r="D21" s="71" t="s">
        <v>65</v>
      </c>
      <c r="E21" s="74">
        <v>0</v>
      </c>
      <c r="F21" s="74"/>
      <c r="G21" s="74">
        <v>0</v>
      </c>
      <c r="H21" s="74">
        <v>0</v>
      </c>
      <c r="I21" s="74">
        <f>+E21+F21+G21</f>
        <v>0</v>
      </c>
    </row>
    <row r="22" spans="1:9" ht="20.25" customHeight="1">
      <c r="A22" s="195"/>
      <c r="B22" s="195"/>
      <c r="C22" s="195"/>
      <c r="D22" s="71" t="s">
        <v>66</v>
      </c>
      <c r="E22" s="74">
        <f>E21</f>
        <v>0</v>
      </c>
      <c r="F22" s="74"/>
      <c r="G22" s="74">
        <v>0</v>
      </c>
      <c r="H22" s="74">
        <v>0</v>
      </c>
      <c r="I22" s="74">
        <f>+E22+F22+G22</f>
        <v>0</v>
      </c>
    </row>
    <row r="23" spans="1:9" ht="20.25" customHeight="1">
      <c r="A23" s="195"/>
      <c r="B23" s="195"/>
      <c r="C23" s="195"/>
      <c r="D23" s="71" t="s">
        <v>67</v>
      </c>
      <c r="E23" s="74">
        <f>SUM(E21-E22)</f>
        <v>0</v>
      </c>
      <c r="F23" s="74">
        <f>SUM(F21-F22)</f>
        <v>0</v>
      </c>
      <c r="G23" s="74">
        <f>SUM(G21-G22)</f>
        <v>0</v>
      </c>
      <c r="H23" s="74">
        <f>SUM(H21-H22)</f>
        <v>0</v>
      </c>
      <c r="I23" s="74">
        <f>+E23+F23+G23</f>
        <v>0</v>
      </c>
    </row>
    <row r="24" spans="1:9" ht="20.25" customHeight="1">
      <c r="A24" s="195"/>
      <c r="B24" s="196" t="s">
        <v>57</v>
      </c>
      <c r="C24" s="196"/>
      <c r="D24" s="76" t="s">
        <v>65</v>
      </c>
      <c r="E24" s="77">
        <f>SUM(E15+E18+E21)</f>
        <v>149415000</v>
      </c>
      <c r="F24" s="77">
        <f>SUM(F18+F21)</f>
        <v>0</v>
      </c>
      <c r="G24" s="77"/>
      <c r="H24" s="77"/>
      <c r="I24" s="78">
        <f aca="true" t="shared" si="1" ref="I24:I53">SUM(E24:H24)</f>
        <v>149415000</v>
      </c>
    </row>
    <row r="25" spans="1:9" ht="20.25" customHeight="1">
      <c r="A25" s="195"/>
      <c r="B25" s="196"/>
      <c r="C25" s="196"/>
      <c r="D25" s="76" t="s">
        <v>66</v>
      </c>
      <c r="E25" s="77">
        <f>SUM(E16+E19+E22)</f>
        <v>149415000</v>
      </c>
      <c r="F25" s="77">
        <f>SUM(F19+F22)</f>
        <v>0</v>
      </c>
      <c r="G25" s="77"/>
      <c r="H25" s="77"/>
      <c r="I25" s="78">
        <f t="shared" si="1"/>
        <v>149415000</v>
      </c>
    </row>
    <row r="26" spans="1:9" ht="20.25" customHeight="1">
      <c r="A26" s="195"/>
      <c r="B26" s="196"/>
      <c r="C26" s="196"/>
      <c r="D26" s="76" t="s">
        <v>67</v>
      </c>
      <c r="E26" s="77">
        <f>SUM(E25-E24)</f>
        <v>0</v>
      </c>
      <c r="F26" s="77">
        <f>SUM(F25-F24)</f>
        <v>0</v>
      </c>
      <c r="G26" s="77">
        <f>SUM(G24-G25)</f>
        <v>0</v>
      </c>
      <c r="H26" s="77">
        <f>SUM(H24-H25)</f>
        <v>0</v>
      </c>
      <c r="I26" s="78">
        <f t="shared" si="1"/>
        <v>0</v>
      </c>
    </row>
    <row r="27" spans="1:9" ht="20.25" customHeight="1">
      <c r="A27" s="195" t="s">
        <v>82</v>
      </c>
      <c r="B27" s="195" t="s">
        <v>82</v>
      </c>
      <c r="C27" s="195" t="s">
        <v>173</v>
      </c>
      <c r="D27" s="71" t="s">
        <v>65</v>
      </c>
      <c r="E27" s="74">
        <v>0</v>
      </c>
      <c r="F27" s="74"/>
      <c r="G27" s="74">
        <v>0</v>
      </c>
      <c r="H27" s="74">
        <v>0</v>
      </c>
      <c r="I27" s="72">
        <f t="shared" si="1"/>
        <v>0</v>
      </c>
    </row>
    <row r="28" spans="1:9" ht="20.25" customHeight="1">
      <c r="A28" s="195"/>
      <c r="B28" s="195"/>
      <c r="C28" s="195"/>
      <c r="D28" s="71" t="s">
        <v>66</v>
      </c>
      <c r="E28" s="74">
        <v>0</v>
      </c>
      <c r="F28" s="74"/>
      <c r="G28" s="74">
        <v>0</v>
      </c>
      <c r="H28" s="74">
        <v>15469</v>
      </c>
      <c r="I28" s="72">
        <f t="shared" si="1"/>
        <v>15469</v>
      </c>
    </row>
    <row r="29" spans="1:9" ht="20.25" customHeight="1">
      <c r="A29" s="195"/>
      <c r="B29" s="195"/>
      <c r="C29" s="195"/>
      <c r="D29" s="71" t="s">
        <v>67</v>
      </c>
      <c r="E29" s="74">
        <f>SUM(E28-E27)</f>
        <v>0</v>
      </c>
      <c r="F29" s="73"/>
      <c r="G29" s="74">
        <f>SUM(G28-G27)</f>
        <v>0</v>
      </c>
      <c r="H29" s="74">
        <f>SUM(H27-H28)</f>
        <v>-15469</v>
      </c>
      <c r="I29" s="72">
        <f t="shared" si="1"/>
        <v>-15469</v>
      </c>
    </row>
    <row r="30" spans="1:9" ht="20.25" customHeight="1">
      <c r="A30" s="195"/>
      <c r="B30" s="196" t="s">
        <v>30</v>
      </c>
      <c r="C30" s="196"/>
      <c r="D30" s="76" t="s">
        <v>65</v>
      </c>
      <c r="E30" s="77"/>
      <c r="F30" s="77"/>
      <c r="G30" s="77">
        <f>SUM(G21+G27)</f>
        <v>0</v>
      </c>
      <c r="H30" s="77">
        <f>H27</f>
        <v>0</v>
      </c>
      <c r="I30" s="78">
        <f t="shared" si="1"/>
        <v>0</v>
      </c>
    </row>
    <row r="31" spans="1:9" ht="20.25" customHeight="1">
      <c r="A31" s="195"/>
      <c r="B31" s="196"/>
      <c r="C31" s="196"/>
      <c r="D31" s="76" t="s">
        <v>66</v>
      </c>
      <c r="E31" s="77"/>
      <c r="F31" s="77"/>
      <c r="G31" s="77">
        <f>G28</f>
        <v>0</v>
      </c>
      <c r="H31" s="77">
        <f>H28</f>
        <v>15469</v>
      </c>
      <c r="I31" s="78">
        <f t="shared" si="1"/>
        <v>15469</v>
      </c>
    </row>
    <row r="32" spans="1:9" ht="20.25" customHeight="1">
      <c r="A32" s="195"/>
      <c r="B32" s="196"/>
      <c r="C32" s="196"/>
      <c r="D32" s="76" t="s">
        <v>67</v>
      </c>
      <c r="E32" s="79"/>
      <c r="F32" s="79"/>
      <c r="G32" s="77">
        <f>SUM(G31-G30)</f>
        <v>0</v>
      </c>
      <c r="H32" s="77">
        <f>SUM(H30-H31)</f>
        <v>-15469</v>
      </c>
      <c r="I32" s="78">
        <f t="shared" si="1"/>
        <v>-15469</v>
      </c>
    </row>
    <row r="33" spans="1:9" ht="20.25" customHeight="1">
      <c r="A33" s="195" t="s">
        <v>31</v>
      </c>
      <c r="B33" s="195" t="s">
        <v>32</v>
      </c>
      <c r="C33" s="195" t="s">
        <v>172</v>
      </c>
      <c r="D33" s="71" t="s">
        <v>65</v>
      </c>
      <c r="E33" s="74">
        <v>0</v>
      </c>
      <c r="F33" s="74"/>
      <c r="G33" s="74">
        <v>4990473</v>
      </c>
      <c r="H33" s="74">
        <v>15469</v>
      </c>
      <c r="I33" s="72">
        <f t="shared" si="1"/>
        <v>5005942</v>
      </c>
    </row>
    <row r="34" spans="1:9" ht="20.25" customHeight="1">
      <c r="A34" s="195"/>
      <c r="B34" s="195"/>
      <c r="C34" s="195"/>
      <c r="D34" s="71" t="s">
        <v>66</v>
      </c>
      <c r="E34" s="74">
        <v>0</v>
      </c>
      <c r="F34" s="74"/>
      <c r="G34" s="74">
        <v>4990473</v>
      </c>
      <c r="H34" s="74">
        <v>0</v>
      </c>
      <c r="I34" s="72">
        <f t="shared" si="1"/>
        <v>4990473</v>
      </c>
    </row>
    <row r="35" spans="1:9" ht="20.25" customHeight="1">
      <c r="A35" s="195"/>
      <c r="B35" s="195"/>
      <c r="C35" s="195"/>
      <c r="D35" s="71" t="s">
        <v>67</v>
      </c>
      <c r="E35" s="74">
        <f>SUM(E34-E33)</f>
        <v>0</v>
      </c>
      <c r="F35" s="73"/>
      <c r="G35" s="74">
        <f>SUM(G33-G34)</f>
        <v>0</v>
      </c>
      <c r="H35" s="74">
        <f>SUM(H33-H34)</f>
        <v>15469</v>
      </c>
      <c r="I35" s="72">
        <f t="shared" si="1"/>
        <v>15469</v>
      </c>
    </row>
    <row r="36" spans="1:9" ht="20.25" customHeight="1">
      <c r="A36" s="195"/>
      <c r="B36" s="196" t="s">
        <v>30</v>
      </c>
      <c r="C36" s="196"/>
      <c r="D36" s="76" t="s">
        <v>65</v>
      </c>
      <c r="E36" s="77"/>
      <c r="F36" s="77"/>
      <c r="G36" s="77">
        <f>G33</f>
        <v>4990473</v>
      </c>
      <c r="H36" s="77">
        <f>H33</f>
        <v>15469</v>
      </c>
      <c r="I36" s="78">
        <f t="shared" si="1"/>
        <v>5005942</v>
      </c>
    </row>
    <row r="37" spans="1:9" ht="20.25" customHeight="1">
      <c r="A37" s="195"/>
      <c r="B37" s="196"/>
      <c r="C37" s="196"/>
      <c r="D37" s="76" t="s">
        <v>66</v>
      </c>
      <c r="E37" s="77"/>
      <c r="F37" s="77"/>
      <c r="G37" s="77">
        <f>G34</f>
        <v>4990473</v>
      </c>
      <c r="H37" s="77">
        <f>H34</f>
        <v>0</v>
      </c>
      <c r="I37" s="78">
        <f t="shared" si="1"/>
        <v>4990473</v>
      </c>
    </row>
    <row r="38" spans="1:14" ht="20.25" customHeight="1">
      <c r="A38" s="195"/>
      <c r="B38" s="196"/>
      <c r="C38" s="196"/>
      <c r="D38" s="76" t="s">
        <v>67</v>
      </c>
      <c r="E38" s="79"/>
      <c r="F38" s="79"/>
      <c r="G38" s="77">
        <f>SUM(G36-G37)</f>
        <v>0</v>
      </c>
      <c r="H38" s="77">
        <f>SUM(H36-H37)</f>
        <v>15469</v>
      </c>
      <c r="I38" s="78">
        <f t="shared" si="1"/>
        <v>15469</v>
      </c>
      <c r="N38" s="30"/>
    </row>
    <row r="39" spans="1:9" ht="20.25" customHeight="1">
      <c r="A39" s="195" t="s">
        <v>33</v>
      </c>
      <c r="B39" s="195" t="s">
        <v>33</v>
      </c>
      <c r="C39" s="195" t="s">
        <v>58</v>
      </c>
      <c r="D39" s="71" t="s">
        <v>65</v>
      </c>
      <c r="E39" s="74">
        <v>0</v>
      </c>
      <c r="F39" s="73"/>
      <c r="G39" s="74">
        <v>0</v>
      </c>
      <c r="H39" s="74">
        <v>0</v>
      </c>
      <c r="I39" s="72">
        <f t="shared" si="1"/>
        <v>0</v>
      </c>
    </row>
    <row r="40" spans="1:9" ht="20.25" customHeight="1">
      <c r="A40" s="195"/>
      <c r="B40" s="195"/>
      <c r="C40" s="195"/>
      <c r="D40" s="71" t="s">
        <v>66</v>
      </c>
      <c r="E40" s="74">
        <v>0</v>
      </c>
      <c r="F40" s="73"/>
      <c r="G40" s="74">
        <v>0</v>
      </c>
      <c r="H40" s="74">
        <v>0</v>
      </c>
      <c r="I40" s="72">
        <f t="shared" si="1"/>
        <v>0</v>
      </c>
    </row>
    <row r="41" spans="1:9" ht="20.25" customHeight="1">
      <c r="A41" s="195"/>
      <c r="B41" s="195"/>
      <c r="C41" s="195"/>
      <c r="D41" s="71" t="s">
        <v>67</v>
      </c>
      <c r="E41" s="74">
        <f>SUM(E40-E39)</f>
        <v>0</v>
      </c>
      <c r="F41" s="73"/>
      <c r="G41" s="74">
        <f>SUM(G40-G39)</f>
        <v>0</v>
      </c>
      <c r="H41" s="74">
        <f>SUM(H40-H39)</f>
        <v>0</v>
      </c>
      <c r="I41" s="72">
        <f t="shared" si="1"/>
        <v>0</v>
      </c>
    </row>
    <row r="42" spans="1:9" ht="20.25" customHeight="1">
      <c r="A42" s="195"/>
      <c r="B42" s="195"/>
      <c r="C42" s="195" t="s">
        <v>34</v>
      </c>
      <c r="D42" s="71" t="s">
        <v>65</v>
      </c>
      <c r="E42" s="74">
        <v>0</v>
      </c>
      <c r="F42" s="74"/>
      <c r="G42" s="74">
        <v>5000</v>
      </c>
      <c r="H42" s="74">
        <v>1000</v>
      </c>
      <c r="I42" s="72">
        <f t="shared" si="1"/>
        <v>6000</v>
      </c>
    </row>
    <row r="43" spans="1:9" ht="20.25" customHeight="1">
      <c r="A43" s="195"/>
      <c r="B43" s="195"/>
      <c r="C43" s="195"/>
      <c r="D43" s="71" t="s">
        <v>66</v>
      </c>
      <c r="E43" s="74">
        <v>15602</v>
      </c>
      <c r="F43" s="74"/>
      <c r="G43" s="74">
        <v>3431</v>
      </c>
      <c r="H43" s="74">
        <v>13</v>
      </c>
      <c r="I43" s="72">
        <f t="shared" si="1"/>
        <v>19046</v>
      </c>
    </row>
    <row r="44" spans="1:9" ht="20.25" customHeight="1">
      <c r="A44" s="195"/>
      <c r="B44" s="195"/>
      <c r="C44" s="195"/>
      <c r="D44" s="71" t="s">
        <v>67</v>
      </c>
      <c r="E44" s="74">
        <f>SUM(E42-E43)</f>
        <v>-15602</v>
      </c>
      <c r="F44" s="74">
        <f>SUM(F42-F43)</f>
        <v>0</v>
      </c>
      <c r="G44" s="74">
        <f>SUM(G42-G43)</f>
        <v>1569</v>
      </c>
      <c r="H44" s="74">
        <f>SUM(H42-H43)</f>
        <v>987</v>
      </c>
      <c r="I44" s="72">
        <f t="shared" si="1"/>
        <v>-13046</v>
      </c>
    </row>
    <row r="45" spans="1:9" ht="20.25" customHeight="1">
      <c r="A45" s="195"/>
      <c r="B45" s="195"/>
      <c r="C45" s="195" t="s">
        <v>33</v>
      </c>
      <c r="D45" s="71" t="s">
        <v>65</v>
      </c>
      <c r="E45" s="74">
        <v>0</v>
      </c>
      <c r="F45" s="74"/>
      <c r="G45" s="74">
        <v>71000</v>
      </c>
      <c r="H45" s="74">
        <v>0</v>
      </c>
      <c r="I45" s="72">
        <f t="shared" si="1"/>
        <v>71000</v>
      </c>
    </row>
    <row r="46" spans="1:9" ht="20.25" customHeight="1">
      <c r="A46" s="195"/>
      <c r="B46" s="195"/>
      <c r="C46" s="195"/>
      <c r="D46" s="71" t="s">
        <v>66</v>
      </c>
      <c r="E46" s="74">
        <v>0</v>
      </c>
      <c r="F46" s="74"/>
      <c r="G46" s="74">
        <v>70151</v>
      </c>
      <c r="H46" s="74">
        <v>0</v>
      </c>
      <c r="I46" s="72">
        <f t="shared" si="1"/>
        <v>70151</v>
      </c>
    </row>
    <row r="47" spans="1:9" ht="20.25" customHeight="1">
      <c r="A47" s="195"/>
      <c r="B47" s="195"/>
      <c r="C47" s="195"/>
      <c r="D47" s="71" t="s">
        <v>67</v>
      </c>
      <c r="E47" s="74">
        <f>SUM(E46-E45)</f>
        <v>0</v>
      </c>
      <c r="F47" s="73"/>
      <c r="G47" s="74">
        <f>SUM(G45-G46)</f>
        <v>849</v>
      </c>
      <c r="H47" s="74">
        <f>SUM(H45-H46)</f>
        <v>0</v>
      </c>
      <c r="I47" s="72">
        <f t="shared" si="1"/>
        <v>849</v>
      </c>
    </row>
    <row r="48" spans="1:9" ht="20.25" customHeight="1">
      <c r="A48" s="195"/>
      <c r="B48" s="196" t="s">
        <v>30</v>
      </c>
      <c r="C48" s="196"/>
      <c r="D48" s="76" t="s">
        <v>65</v>
      </c>
      <c r="E48" s="77">
        <f>SUM(E39+E42+E45)</f>
        <v>0</v>
      </c>
      <c r="F48" s="77"/>
      <c r="G48" s="77">
        <f>SUM(G39+G42+G45)</f>
        <v>76000</v>
      </c>
      <c r="H48" s="77">
        <f>SUM(H39+H42+H45)</f>
        <v>1000</v>
      </c>
      <c r="I48" s="78">
        <f t="shared" si="1"/>
        <v>77000</v>
      </c>
    </row>
    <row r="49" spans="1:9" ht="20.25" customHeight="1">
      <c r="A49" s="195"/>
      <c r="B49" s="196"/>
      <c r="C49" s="196"/>
      <c r="D49" s="76" t="s">
        <v>66</v>
      </c>
      <c r="E49" s="77">
        <f>SUM(E40+E43+E46)</f>
        <v>15602</v>
      </c>
      <c r="F49" s="77"/>
      <c r="G49" s="77">
        <f>SUM(G40+G43+G46)</f>
        <v>73582</v>
      </c>
      <c r="H49" s="77">
        <f>SUM(H40+H43+H46)</f>
        <v>13</v>
      </c>
      <c r="I49" s="78">
        <f t="shared" si="1"/>
        <v>89197</v>
      </c>
    </row>
    <row r="50" spans="1:9" ht="20.25" customHeight="1">
      <c r="A50" s="195"/>
      <c r="B50" s="196"/>
      <c r="C50" s="196"/>
      <c r="D50" s="76" t="s">
        <v>67</v>
      </c>
      <c r="E50" s="77">
        <f>SUM(E48-E49)</f>
        <v>-15602</v>
      </c>
      <c r="F50" s="77"/>
      <c r="G50" s="77">
        <f>SUM(G48-G49)</f>
        <v>2418</v>
      </c>
      <c r="H50" s="77">
        <f>SUM(H48-H49)</f>
        <v>987</v>
      </c>
      <c r="I50" s="78">
        <f t="shared" si="1"/>
        <v>-12197</v>
      </c>
    </row>
    <row r="51" spans="1:9" ht="20.25" customHeight="1" thickBot="1">
      <c r="A51" s="204" t="s">
        <v>70</v>
      </c>
      <c r="B51" s="204"/>
      <c r="C51" s="204"/>
      <c r="D51" s="110" t="s">
        <v>65</v>
      </c>
      <c r="E51" s="111">
        <f>SUM(E15+E18+E21+E42)</f>
        <v>149415000</v>
      </c>
      <c r="F51" s="111">
        <f>F24</f>
        <v>0</v>
      </c>
      <c r="G51" s="111">
        <f>SUM(G12+G36+G30+G24+G48)</f>
        <v>8640473</v>
      </c>
      <c r="H51" s="111">
        <f>SUM(H12+H30+H36+H48)</f>
        <v>16469</v>
      </c>
      <c r="I51" s="112">
        <f t="shared" si="1"/>
        <v>158071942</v>
      </c>
    </row>
    <row r="52" spans="1:9" ht="20.25" customHeight="1" thickBot="1" thickTop="1">
      <c r="A52" s="205"/>
      <c r="B52" s="205"/>
      <c r="C52" s="205"/>
      <c r="D52" s="113" t="s">
        <v>66</v>
      </c>
      <c r="E52" s="114">
        <f>SUM(E16+E19+E22+E43)</f>
        <v>149430602</v>
      </c>
      <c r="F52" s="114">
        <f>F25</f>
        <v>0</v>
      </c>
      <c r="G52" s="114">
        <f>SUM(G13+G31+G37+G49)</f>
        <v>8957565</v>
      </c>
      <c r="H52" s="114">
        <f>SUM(H13+H31+H37+H49)</f>
        <v>15482</v>
      </c>
      <c r="I52" s="115">
        <f t="shared" si="1"/>
        <v>158403649</v>
      </c>
    </row>
    <row r="53" spans="1:9" ht="20.25" customHeight="1" thickBot="1" thickTop="1">
      <c r="A53" s="205"/>
      <c r="B53" s="205"/>
      <c r="C53" s="205"/>
      <c r="D53" s="113" t="s">
        <v>67</v>
      </c>
      <c r="E53" s="114">
        <f>SUM(E51-E52)</f>
        <v>-15602</v>
      </c>
      <c r="F53" s="114">
        <f>SUM(F52-F51)</f>
        <v>0</v>
      </c>
      <c r="G53" s="114">
        <f>SUM(G51-G52)</f>
        <v>-317092</v>
      </c>
      <c r="H53" s="114">
        <f>SUM(H51-H52)</f>
        <v>987</v>
      </c>
      <c r="I53" s="116">
        <f t="shared" si="1"/>
        <v>-331707</v>
      </c>
    </row>
    <row r="54" spans="1:9" ht="18" customHeight="1" thickTop="1">
      <c r="A54" s="29"/>
      <c r="B54" s="29"/>
      <c r="C54" s="29"/>
      <c r="D54" s="8"/>
      <c r="E54" s="9"/>
      <c r="F54" s="9"/>
      <c r="G54" s="9"/>
      <c r="H54" s="9"/>
      <c r="I54" s="9"/>
    </row>
    <row r="55" spans="1:9" ht="18" customHeight="1">
      <c r="A55" s="29"/>
      <c r="B55" s="29"/>
      <c r="C55" s="29"/>
      <c r="D55" s="8"/>
      <c r="E55" s="9"/>
      <c r="F55" s="9"/>
      <c r="G55" s="9"/>
      <c r="H55" s="9"/>
      <c r="I55" s="9"/>
    </row>
    <row r="56" spans="1:9" ht="18" customHeight="1">
      <c r="A56" s="29"/>
      <c r="B56" s="29"/>
      <c r="C56" s="29"/>
      <c r="D56" s="8"/>
      <c r="E56" s="10"/>
      <c r="F56" s="10"/>
      <c r="G56" s="9"/>
      <c r="H56" s="9"/>
      <c r="I56" s="10"/>
    </row>
  </sheetData>
  <sheetProtection/>
  <mergeCells count="34">
    <mergeCell ref="A6:A14"/>
    <mergeCell ref="A33:A38"/>
    <mergeCell ref="A27:A32"/>
    <mergeCell ref="B33:B35"/>
    <mergeCell ref="C18:C20"/>
    <mergeCell ref="B15:B20"/>
    <mergeCell ref="B24:C26"/>
    <mergeCell ref="A15:A26"/>
    <mergeCell ref="B39:B47"/>
    <mergeCell ref="C39:C41"/>
    <mergeCell ref="C45:C47"/>
    <mergeCell ref="C33:C35"/>
    <mergeCell ref="C42:C44"/>
    <mergeCell ref="B6:B11"/>
    <mergeCell ref="A4:C4"/>
    <mergeCell ref="D4:D5"/>
    <mergeCell ref="C6:C8"/>
    <mergeCell ref="A51:C53"/>
    <mergeCell ref="B21:C23"/>
    <mergeCell ref="B36:C38"/>
    <mergeCell ref="C27:C29"/>
    <mergeCell ref="A39:A50"/>
    <mergeCell ref="B30:C32"/>
    <mergeCell ref="B48:C50"/>
    <mergeCell ref="A2:I2"/>
    <mergeCell ref="B27:B29"/>
    <mergeCell ref="B12:C14"/>
    <mergeCell ref="C15:C17"/>
    <mergeCell ref="I4:I5"/>
    <mergeCell ref="F4:F5"/>
    <mergeCell ref="G4:G5"/>
    <mergeCell ref="E4:E5"/>
    <mergeCell ref="A3:B3"/>
    <mergeCell ref="H4:H5"/>
  </mergeCells>
  <printOptions horizontalCentered="1"/>
  <pageMargins left="0.24" right="0.2" top="0.73" bottom="0.48" header="0.48" footer="0.4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76"/>
  <sheetViews>
    <sheetView view="pageBreakPreview" zoomScale="60" zoomScalePageLayoutView="0" workbookViewId="0" topLeftCell="A1">
      <selection activeCell="H110" sqref="A1:H110"/>
    </sheetView>
  </sheetViews>
  <sheetFormatPr defaultColWidth="8.88671875" defaultRowHeight="13.5"/>
  <cols>
    <col min="1" max="1" width="10.21484375" style="2" customWidth="1"/>
    <col min="2" max="2" width="11.4453125" style="2" customWidth="1"/>
    <col min="3" max="3" width="12.21484375" style="2" customWidth="1"/>
    <col min="4" max="4" width="9.99609375" style="3" customWidth="1"/>
    <col min="5" max="5" width="19.5546875" style="4" customWidth="1"/>
    <col min="6" max="7" width="20.3359375" style="4" customWidth="1"/>
    <col min="8" max="8" width="20.5546875" style="4" customWidth="1"/>
    <col min="9" max="10" width="11.21484375" style="1" bestFit="1" customWidth="1"/>
    <col min="11" max="16384" width="8.88671875" style="1" customWidth="1"/>
  </cols>
  <sheetData>
    <row r="1" ht="2.25" customHeight="1"/>
    <row r="2" spans="1:8" ht="46.5" customHeight="1">
      <c r="A2" s="194" t="s">
        <v>197</v>
      </c>
      <c r="B2" s="237"/>
      <c r="C2" s="237"/>
      <c r="D2" s="237"/>
      <c r="E2" s="237"/>
      <c r="F2" s="237"/>
      <c r="G2" s="237"/>
      <c r="H2" s="237"/>
    </row>
    <row r="3" spans="1:8" ht="28.5" customHeight="1" thickBot="1">
      <c r="A3" s="80" t="s">
        <v>186</v>
      </c>
      <c r="B3" s="80"/>
      <c r="C3" s="80"/>
      <c r="D3" s="81"/>
      <c r="E3" s="82"/>
      <c r="F3" s="82"/>
      <c r="G3" s="82"/>
      <c r="H3" s="67" t="s">
        <v>180</v>
      </c>
    </row>
    <row r="4" spans="1:8" ht="22.5" customHeight="1" thickBot="1" thickTop="1">
      <c r="A4" s="181" t="s">
        <v>9</v>
      </c>
      <c r="B4" s="181"/>
      <c r="C4" s="181"/>
      <c r="D4" s="180" t="s">
        <v>3</v>
      </c>
      <c r="E4" s="238" t="s">
        <v>10</v>
      </c>
      <c r="F4" s="238" t="s">
        <v>4</v>
      </c>
      <c r="G4" s="239" t="s">
        <v>174</v>
      </c>
      <c r="H4" s="238" t="s">
        <v>5</v>
      </c>
    </row>
    <row r="5" spans="1:8" ht="22.5" customHeight="1" thickBot="1" thickTop="1">
      <c r="A5" s="48" t="s">
        <v>0</v>
      </c>
      <c r="B5" s="48" t="s">
        <v>1</v>
      </c>
      <c r="C5" s="48" t="s">
        <v>2</v>
      </c>
      <c r="D5" s="180"/>
      <c r="E5" s="238"/>
      <c r="F5" s="238"/>
      <c r="G5" s="240"/>
      <c r="H5" s="238"/>
    </row>
    <row r="6" spans="1:8" ht="18.75" customHeight="1" thickTop="1">
      <c r="A6" s="203" t="s">
        <v>35</v>
      </c>
      <c r="B6" s="203" t="s">
        <v>36</v>
      </c>
      <c r="C6" s="203" t="s">
        <v>46</v>
      </c>
      <c r="D6" s="69" t="s">
        <v>65</v>
      </c>
      <c r="E6" s="138">
        <v>92417700</v>
      </c>
      <c r="F6" s="138">
        <v>0</v>
      </c>
      <c r="G6" s="138">
        <v>0</v>
      </c>
      <c r="H6" s="138">
        <f>SUM(E6:G6)</f>
        <v>92417700</v>
      </c>
    </row>
    <row r="7" spans="1:8" ht="18.75" customHeight="1">
      <c r="A7" s="195"/>
      <c r="B7" s="195"/>
      <c r="C7" s="195"/>
      <c r="D7" s="71" t="s">
        <v>66</v>
      </c>
      <c r="E7" s="83">
        <v>92417700</v>
      </c>
      <c r="F7" s="83">
        <v>0</v>
      </c>
      <c r="G7" s="83">
        <v>0</v>
      </c>
      <c r="H7" s="83">
        <f>SUM(E7:G7)</f>
        <v>92417700</v>
      </c>
    </row>
    <row r="8" spans="1:8" ht="18.75" customHeight="1">
      <c r="A8" s="195"/>
      <c r="B8" s="195"/>
      <c r="C8" s="195"/>
      <c r="D8" s="71" t="s">
        <v>67</v>
      </c>
      <c r="E8" s="83">
        <f>+E6-E7</f>
        <v>0</v>
      </c>
      <c r="F8" s="83">
        <f>SUM(F6-F7)</f>
        <v>0</v>
      </c>
      <c r="G8" s="83">
        <f>SUM(G6-G7)</f>
        <v>0</v>
      </c>
      <c r="H8" s="83">
        <f>SUM(H6-H7)</f>
        <v>0</v>
      </c>
    </row>
    <row r="9" spans="1:8" ht="18.75" customHeight="1" hidden="1" thickBot="1" thickTop="1">
      <c r="A9" s="195"/>
      <c r="B9" s="195"/>
      <c r="C9" s="195" t="s">
        <v>45</v>
      </c>
      <c r="D9" s="71" t="s">
        <v>65</v>
      </c>
      <c r="E9" s="83">
        <v>0</v>
      </c>
      <c r="F9" s="83"/>
      <c r="G9" s="83"/>
      <c r="H9" s="83"/>
    </row>
    <row r="10" spans="1:8" ht="18.75" customHeight="1" hidden="1" thickBot="1" thickTop="1">
      <c r="A10" s="195"/>
      <c r="B10" s="195"/>
      <c r="C10" s="195"/>
      <c r="D10" s="71" t="s">
        <v>66</v>
      </c>
      <c r="E10" s="83">
        <v>0</v>
      </c>
      <c r="F10" s="83"/>
      <c r="G10" s="83"/>
      <c r="H10" s="83"/>
    </row>
    <row r="11" spans="1:8" ht="18.75" customHeight="1" hidden="1" thickBot="1" thickTop="1">
      <c r="A11" s="195"/>
      <c r="B11" s="195"/>
      <c r="C11" s="195"/>
      <c r="D11" s="71" t="s">
        <v>67</v>
      </c>
      <c r="E11" s="83">
        <v>0</v>
      </c>
      <c r="F11" s="83"/>
      <c r="G11" s="83"/>
      <c r="H11" s="83"/>
    </row>
    <row r="12" spans="1:8" ht="18.75" customHeight="1">
      <c r="A12" s="195"/>
      <c r="B12" s="195"/>
      <c r="C12" s="195" t="s">
        <v>47</v>
      </c>
      <c r="D12" s="71" t="s">
        <v>65</v>
      </c>
      <c r="E12" s="83">
        <v>22301900</v>
      </c>
      <c r="F12" s="83">
        <v>1500000</v>
      </c>
      <c r="G12" s="83">
        <v>0</v>
      </c>
      <c r="H12" s="83">
        <f>SUM(E12:G12)</f>
        <v>23801900</v>
      </c>
    </row>
    <row r="13" spans="1:8" ht="18.75" customHeight="1">
      <c r="A13" s="195"/>
      <c r="B13" s="195"/>
      <c r="C13" s="195"/>
      <c r="D13" s="71" t="s">
        <v>66</v>
      </c>
      <c r="E13" s="83">
        <v>22155200</v>
      </c>
      <c r="F13" s="83">
        <v>928320</v>
      </c>
      <c r="G13" s="83">
        <v>0</v>
      </c>
      <c r="H13" s="83">
        <f>SUM(E13:G13)</f>
        <v>23083520</v>
      </c>
    </row>
    <row r="14" spans="1:8" ht="18" customHeight="1">
      <c r="A14" s="195"/>
      <c r="B14" s="195"/>
      <c r="C14" s="195"/>
      <c r="D14" s="71" t="s">
        <v>67</v>
      </c>
      <c r="E14" s="83">
        <f>+E12-E13</f>
        <v>146700</v>
      </c>
      <c r="F14" s="83">
        <f>+F12-F13</f>
        <v>571680</v>
      </c>
      <c r="G14" s="83">
        <f>+G12-G13</f>
        <v>0</v>
      </c>
      <c r="H14" s="83">
        <f>+H12-H13</f>
        <v>718380</v>
      </c>
    </row>
    <row r="15" spans="1:8" ht="18" customHeight="1">
      <c r="A15" s="195"/>
      <c r="B15" s="195"/>
      <c r="C15" s="235" t="s">
        <v>187</v>
      </c>
      <c r="D15" s="71" t="s">
        <v>65</v>
      </c>
      <c r="E15" s="83">
        <v>0</v>
      </c>
      <c r="F15" s="83">
        <v>120000</v>
      </c>
      <c r="G15" s="83">
        <v>0</v>
      </c>
      <c r="H15" s="83">
        <f>SUM(E15:G15)</f>
        <v>120000</v>
      </c>
    </row>
    <row r="16" spans="1:8" ht="18" customHeight="1">
      <c r="A16" s="195"/>
      <c r="B16" s="195"/>
      <c r="C16" s="236"/>
      <c r="D16" s="71" t="s">
        <v>66</v>
      </c>
      <c r="E16" s="83">
        <v>0</v>
      </c>
      <c r="F16" s="83">
        <v>120000</v>
      </c>
      <c r="G16" s="83">
        <v>0</v>
      </c>
      <c r="H16" s="83">
        <f>SUM(E16:G16)</f>
        <v>120000</v>
      </c>
    </row>
    <row r="17" spans="1:8" ht="18" customHeight="1">
      <c r="A17" s="195"/>
      <c r="B17" s="195"/>
      <c r="C17" s="203"/>
      <c r="D17" s="71" t="s">
        <v>67</v>
      </c>
      <c r="E17" s="83">
        <f>+E15-E16</f>
        <v>0</v>
      </c>
      <c r="F17" s="83">
        <f>+F15-F16</f>
        <v>0</v>
      </c>
      <c r="G17" s="83">
        <f>+G15-G16</f>
        <v>0</v>
      </c>
      <c r="H17" s="83">
        <f>+H15-H16</f>
        <v>0</v>
      </c>
    </row>
    <row r="18" spans="1:8" ht="18.75" customHeight="1">
      <c r="A18" s="195"/>
      <c r="B18" s="195"/>
      <c r="C18" s="195" t="s">
        <v>175</v>
      </c>
      <c r="D18" s="71" t="s">
        <v>65</v>
      </c>
      <c r="E18" s="83">
        <v>9559960</v>
      </c>
      <c r="F18" s="83">
        <v>0</v>
      </c>
      <c r="G18" s="83">
        <v>0</v>
      </c>
      <c r="H18" s="83">
        <f>SUM(E18:G18)</f>
        <v>9559960</v>
      </c>
    </row>
    <row r="19" spans="1:8" ht="18.75" customHeight="1">
      <c r="A19" s="195"/>
      <c r="B19" s="195"/>
      <c r="C19" s="195"/>
      <c r="D19" s="71" t="s">
        <v>66</v>
      </c>
      <c r="E19" s="83">
        <v>9489620</v>
      </c>
      <c r="F19" s="83">
        <v>0</v>
      </c>
      <c r="G19" s="83">
        <v>0</v>
      </c>
      <c r="H19" s="83">
        <f>SUM(E19:G19)</f>
        <v>9489620</v>
      </c>
    </row>
    <row r="20" spans="1:8" ht="18.75" customHeight="1">
      <c r="A20" s="195"/>
      <c r="B20" s="195"/>
      <c r="C20" s="195"/>
      <c r="D20" s="71" t="s">
        <v>67</v>
      </c>
      <c r="E20" s="83">
        <f>+E18-E19</f>
        <v>70340</v>
      </c>
      <c r="F20" s="83">
        <f>+F18-F19</f>
        <v>0</v>
      </c>
      <c r="G20" s="83">
        <f>+G18-G19</f>
        <v>0</v>
      </c>
      <c r="H20" s="83">
        <f>+H18-H19</f>
        <v>70340</v>
      </c>
    </row>
    <row r="21" spans="1:8" ht="18.75" customHeight="1">
      <c r="A21" s="195"/>
      <c r="B21" s="195"/>
      <c r="C21" s="195" t="s">
        <v>176</v>
      </c>
      <c r="D21" s="71" t="s">
        <v>65</v>
      </c>
      <c r="E21" s="83">
        <v>11012440</v>
      </c>
      <c r="F21" s="83">
        <v>0</v>
      </c>
      <c r="G21" s="83">
        <v>0</v>
      </c>
      <c r="H21" s="83">
        <f>SUM(E21:G21)</f>
        <v>11012440</v>
      </c>
    </row>
    <row r="22" spans="1:8" ht="18.75" customHeight="1">
      <c r="A22" s="195"/>
      <c r="B22" s="195"/>
      <c r="C22" s="195"/>
      <c r="D22" s="71" t="s">
        <v>66</v>
      </c>
      <c r="E22" s="83">
        <v>6733080</v>
      </c>
      <c r="F22" s="83">
        <v>0</v>
      </c>
      <c r="G22" s="83">
        <v>0</v>
      </c>
      <c r="H22" s="83">
        <f>SUM(E22:G22)</f>
        <v>6733080</v>
      </c>
    </row>
    <row r="23" spans="1:8" ht="18.75" customHeight="1">
      <c r="A23" s="195"/>
      <c r="B23" s="195"/>
      <c r="C23" s="195"/>
      <c r="D23" s="71" t="s">
        <v>67</v>
      </c>
      <c r="E23" s="83">
        <f>+E21-E22</f>
        <v>4279360</v>
      </c>
      <c r="F23" s="83">
        <f>+F21-F22</f>
        <v>0</v>
      </c>
      <c r="G23" s="83">
        <f>+G21-G22</f>
        <v>0</v>
      </c>
      <c r="H23" s="83">
        <f>+H21-H22</f>
        <v>4279360</v>
      </c>
    </row>
    <row r="24" spans="1:8" ht="18.75" customHeight="1" hidden="1" thickBot="1" thickTop="1">
      <c r="A24" s="195"/>
      <c r="B24" s="195"/>
      <c r="C24" s="195" t="s">
        <v>43</v>
      </c>
      <c r="D24" s="71" t="s">
        <v>65</v>
      </c>
      <c r="E24" s="83">
        <v>0</v>
      </c>
      <c r="F24" s="83"/>
      <c r="G24" s="83"/>
      <c r="H24" s="83">
        <f>SUM(E24:F24)</f>
        <v>0</v>
      </c>
    </row>
    <row r="25" spans="1:10" ht="18.75" customHeight="1" hidden="1" thickBot="1" thickTop="1">
      <c r="A25" s="195"/>
      <c r="B25" s="195"/>
      <c r="C25" s="195"/>
      <c r="D25" s="71" t="s">
        <v>66</v>
      </c>
      <c r="E25" s="83">
        <v>0</v>
      </c>
      <c r="F25" s="83"/>
      <c r="G25" s="83"/>
      <c r="H25" s="83">
        <f>SUM(E25:F25)</f>
        <v>0</v>
      </c>
      <c r="J25" s="31"/>
    </row>
    <row r="26" spans="1:8" ht="18.75" customHeight="1" hidden="1" thickBot="1" thickTop="1">
      <c r="A26" s="195"/>
      <c r="B26" s="195"/>
      <c r="C26" s="195"/>
      <c r="D26" s="71" t="s">
        <v>67</v>
      </c>
      <c r="E26" s="83">
        <v>0</v>
      </c>
      <c r="F26" s="83">
        <f>+F24-F25</f>
        <v>0</v>
      </c>
      <c r="G26" s="83">
        <f>+G24-G25</f>
        <v>0</v>
      </c>
      <c r="H26" s="83">
        <f>+H24-H25</f>
        <v>0</v>
      </c>
    </row>
    <row r="27" spans="1:9" ht="18.75" customHeight="1">
      <c r="A27" s="195"/>
      <c r="B27" s="196" t="s">
        <v>53</v>
      </c>
      <c r="C27" s="196"/>
      <c r="D27" s="76" t="s">
        <v>65</v>
      </c>
      <c r="E27" s="139">
        <f>SUM(E6+E9+E15+E12+E18+E21+E24)</f>
        <v>135292000</v>
      </c>
      <c r="F27" s="139">
        <f>SUM(F6+F9+F12+F15+F18+F21+F24)</f>
        <v>1620000</v>
      </c>
      <c r="G27" s="139">
        <v>0</v>
      </c>
      <c r="H27" s="139">
        <f>SUM(E27:G27)</f>
        <v>136912000</v>
      </c>
      <c r="I27" s="31"/>
    </row>
    <row r="28" spans="1:8" ht="18.75" customHeight="1">
      <c r="A28" s="195"/>
      <c r="B28" s="196"/>
      <c r="C28" s="196"/>
      <c r="D28" s="76" t="s">
        <v>66</v>
      </c>
      <c r="E28" s="139">
        <f>SUM(E7+E10+E16+E13+E19+E22+E25)</f>
        <v>130795600</v>
      </c>
      <c r="F28" s="139">
        <f>SUM(F7+F10+F13+F16+F19+F22+F25)</f>
        <v>1048320</v>
      </c>
      <c r="G28" s="139">
        <v>0</v>
      </c>
      <c r="H28" s="139">
        <f>SUM(E28:G28)</f>
        <v>131843920</v>
      </c>
    </row>
    <row r="29" spans="1:8" ht="18.75" customHeight="1">
      <c r="A29" s="195"/>
      <c r="B29" s="196"/>
      <c r="C29" s="196"/>
      <c r="D29" s="76" t="s">
        <v>67</v>
      </c>
      <c r="E29" s="139">
        <f>+E27-E28</f>
        <v>4496400</v>
      </c>
      <c r="F29" s="139">
        <f>F27-F28</f>
        <v>571680</v>
      </c>
      <c r="G29" s="139">
        <f>G27-G28</f>
        <v>0</v>
      </c>
      <c r="H29" s="139">
        <f>+H27-H28</f>
        <v>5068080</v>
      </c>
    </row>
    <row r="30" spans="1:8" ht="18.75" customHeight="1">
      <c r="A30" s="195"/>
      <c r="B30" s="195" t="s">
        <v>37</v>
      </c>
      <c r="C30" s="195" t="s">
        <v>78</v>
      </c>
      <c r="D30" s="71" t="s">
        <v>65</v>
      </c>
      <c r="E30" s="83">
        <v>0</v>
      </c>
      <c r="F30" s="83">
        <v>132000</v>
      </c>
      <c r="G30" s="83">
        <v>0</v>
      </c>
      <c r="H30" s="83">
        <f>SUM(E30:G30)</f>
        <v>132000</v>
      </c>
    </row>
    <row r="31" spans="1:8" ht="18.75" customHeight="1">
      <c r="A31" s="195"/>
      <c r="B31" s="195"/>
      <c r="C31" s="195"/>
      <c r="D31" s="71" t="s">
        <v>66</v>
      </c>
      <c r="E31" s="83">
        <v>0</v>
      </c>
      <c r="F31" s="83">
        <v>125920</v>
      </c>
      <c r="G31" s="83">
        <v>0</v>
      </c>
      <c r="H31" s="83">
        <f>SUM(E31:G31)</f>
        <v>125920</v>
      </c>
    </row>
    <row r="32" spans="1:8" ht="18.75" customHeight="1">
      <c r="A32" s="195"/>
      <c r="B32" s="195"/>
      <c r="C32" s="195"/>
      <c r="D32" s="71" t="s">
        <v>67</v>
      </c>
      <c r="E32" s="83">
        <v>0</v>
      </c>
      <c r="F32" s="83">
        <f>+F30-F31</f>
        <v>6080</v>
      </c>
      <c r="G32" s="83">
        <f>+G30-G31</f>
        <v>0</v>
      </c>
      <c r="H32" s="83">
        <f>+H30-H31</f>
        <v>6080</v>
      </c>
    </row>
    <row r="33" spans="1:8" ht="18.75" customHeight="1">
      <c r="A33" s="195"/>
      <c r="B33" s="195"/>
      <c r="C33" s="195" t="s">
        <v>44</v>
      </c>
      <c r="D33" s="71" t="s">
        <v>65</v>
      </c>
      <c r="E33" s="83">
        <v>0</v>
      </c>
      <c r="F33" s="83">
        <v>3600000</v>
      </c>
      <c r="G33" s="83">
        <v>0</v>
      </c>
      <c r="H33" s="83">
        <f>SUM(E33:G33)</f>
        <v>3600000</v>
      </c>
    </row>
    <row r="34" spans="1:8" ht="18.75" customHeight="1">
      <c r="A34" s="195"/>
      <c r="B34" s="195"/>
      <c r="C34" s="195"/>
      <c r="D34" s="71" t="s">
        <v>66</v>
      </c>
      <c r="E34" s="83">
        <v>0</v>
      </c>
      <c r="F34" s="83">
        <v>3600000</v>
      </c>
      <c r="G34" s="83">
        <v>0</v>
      </c>
      <c r="H34" s="83">
        <f>SUM(E34:G34)</f>
        <v>3600000</v>
      </c>
    </row>
    <row r="35" spans="1:8" ht="18.75" customHeight="1">
      <c r="A35" s="195"/>
      <c r="B35" s="195"/>
      <c r="C35" s="195"/>
      <c r="D35" s="71" t="s">
        <v>67</v>
      </c>
      <c r="E35" s="83">
        <f>+E33-E34</f>
        <v>0</v>
      </c>
      <c r="F35" s="83">
        <f>+F33-F34</f>
        <v>0</v>
      </c>
      <c r="G35" s="83">
        <f>+G33-G34</f>
        <v>0</v>
      </c>
      <c r="H35" s="83">
        <f>+H33-H34</f>
        <v>0</v>
      </c>
    </row>
    <row r="36" spans="1:8" ht="18.75" customHeight="1">
      <c r="A36" s="195"/>
      <c r="B36" s="195"/>
      <c r="C36" s="195" t="s">
        <v>177</v>
      </c>
      <c r="D36" s="71" t="s">
        <v>65</v>
      </c>
      <c r="E36" s="83">
        <v>0</v>
      </c>
      <c r="F36" s="83">
        <v>80000</v>
      </c>
      <c r="G36" s="83">
        <v>0</v>
      </c>
      <c r="H36" s="83">
        <f>SUM(E36:G36)</f>
        <v>80000</v>
      </c>
    </row>
    <row r="37" spans="1:8" ht="18.75" customHeight="1">
      <c r="A37" s="195"/>
      <c r="B37" s="195"/>
      <c r="C37" s="195"/>
      <c r="D37" s="71" t="s">
        <v>66</v>
      </c>
      <c r="E37" s="83">
        <v>0</v>
      </c>
      <c r="F37" s="83">
        <v>76050</v>
      </c>
      <c r="G37" s="83">
        <v>0</v>
      </c>
      <c r="H37" s="83">
        <f>SUM(E37:G37)</f>
        <v>76050</v>
      </c>
    </row>
    <row r="38" spans="1:8" ht="18.75" customHeight="1">
      <c r="A38" s="195"/>
      <c r="B38" s="195"/>
      <c r="C38" s="195"/>
      <c r="D38" s="71" t="s">
        <v>67</v>
      </c>
      <c r="E38" s="83">
        <v>0</v>
      </c>
      <c r="F38" s="83">
        <f>+F36-F37</f>
        <v>3950</v>
      </c>
      <c r="G38" s="83">
        <f>+G36-G37</f>
        <v>0</v>
      </c>
      <c r="H38" s="83">
        <f>+H36-H37</f>
        <v>3950</v>
      </c>
    </row>
    <row r="39" spans="1:8" ht="18.75" customHeight="1">
      <c r="A39" s="195"/>
      <c r="B39" s="196" t="s">
        <v>53</v>
      </c>
      <c r="C39" s="196"/>
      <c r="D39" s="76" t="s">
        <v>65</v>
      </c>
      <c r="E39" s="139">
        <v>0</v>
      </c>
      <c r="F39" s="139">
        <f>SUM(F30+F33+F36)</f>
        <v>3812000</v>
      </c>
      <c r="G39" s="139">
        <v>0</v>
      </c>
      <c r="H39" s="139">
        <f>SUM(E39:G39)</f>
        <v>3812000</v>
      </c>
    </row>
    <row r="40" spans="1:8" ht="18.75" customHeight="1">
      <c r="A40" s="195"/>
      <c r="B40" s="196"/>
      <c r="C40" s="196"/>
      <c r="D40" s="76" t="s">
        <v>66</v>
      </c>
      <c r="E40" s="139">
        <v>0</v>
      </c>
      <c r="F40" s="139">
        <f>SUM(F31+F34+F37)</f>
        <v>3801970</v>
      </c>
      <c r="G40" s="139">
        <v>0</v>
      </c>
      <c r="H40" s="139">
        <f>SUM(E40:G40)</f>
        <v>3801970</v>
      </c>
    </row>
    <row r="41" spans="1:8" ht="18.75" customHeight="1">
      <c r="A41" s="195"/>
      <c r="B41" s="196"/>
      <c r="C41" s="196"/>
      <c r="D41" s="76" t="s">
        <v>67</v>
      </c>
      <c r="E41" s="139">
        <f>+E39-E40</f>
        <v>0</v>
      </c>
      <c r="F41" s="139">
        <f>+F39-F40</f>
        <v>10030</v>
      </c>
      <c r="G41" s="139">
        <f>+G39-G40</f>
        <v>0</v>
      </c>
      <c r="H41" s="139">
        <f>H39-H40</f>
        <v>10030</v>
      </c>
    </row>
    <row r="42" spans="1:8" ht="18.75" customHeight="1">
      <c r="A42" s="195"/>
      <c r="B42" s="195" t="s">
        <v>90</v>
      </c>
      <c r="C42" s="195" t="s">
        <v>48</v>
      </c>
      <c r="D42" s="71" t="s">
        <v>65</v>
      </c>
      <c r="E42" s="83">
        <v>0</v>
      </c>
      <c r="F42" s="83">
        <v>80000</v>
      </c>
      <c r="G42" s="83">
        <v>0</v>
      </c>
      <c r="H42" s="83">
        <f>SUM(E42:G42)</f>
        <v>80000</v>
      </c>
    </row>
    <row r="43" spans="1:8" ht="18.75" customHeight="1">
      <c r="A43" s="195"/>
      <c r="B43" s="195"/>
      <c r="C43" s="195"/>
      <c r="D43" s="71" t="s">
        <v>66</v>
      </c>
      <c r="E43" s="83">
        <v>0</v>
      </c>
      <c r="F43" s="83">
        <v>71000</v>
      </c>
      <c r="G43" s="83">
        <v>0</v>
      </c>
      <c r="H43" s="83">
        <f>SUM(E43:G43)</f>
        <v>71000</v>
      </c>
    </row>
    <row r="44" spans="1:8" ht="18.75" customHeight="1">
      <c r="A44" s="195"/>
      <c r="B44" s="195"/>
      <c r="C44" s="195"/>
      <c r="D44" s="71" t="s">
        <v>67</v>
      </c>
      <c r="E44" s="83">
        <v>0</v>
      </c>
      <c r="F44" s="83">
        <f>+F42-F43</f>
        <v>9000</v>
      </c>
      <c r="G44" s="83">
        <f>+G42-G43</f>
        <v>0</v>
      </c>
      <c r="H44" s="83">
        <f>SUM(H42-H43)</f>
        <v>9000</v>
      </c>
    </row>
    <row r="45" spans="1:9" ht="18.75" customHeight="1">
      <c r="A45" s="195"/>
      <c r="B45" s="195"/>
      <c r="C45" s="195" t="s">
        <v>49</v>
      </c>
      <c r="D45" s="71" t="s">
        <v>65</v>
      </c>
      <c r="E45" s="83">
        <v>4159200</v>
      </c>
      <c r="F45" s="83">
        <v>955473</v>
      </c>
      <c r="G45" s="83">
        <v>0</v>
      </c>
      <c r="H45" s="83">
        <f>SUM(E45:G45)</f>
        <v>5114673</v>
      </c>
      <c r="I45" s="31"/>
    </row>
    <row r="46" spans="1:9" ht="18.75" customHeight="1">
      <c r="A46" s="195"/>
      <c r="B46" s="195"/>
      <c r="C46" s="195"/>
      <c r="D46" s="71" t="s">
        <v>66</v>
      </c>
      <c r="E46" s="83">
        <v>4159200</v>
      </c>
      <c r="F46" s="83">
        <v>788300</v>
      </c>
      <c r="G46" s="83">
        <v>0</v>
      </c>
      <c r="H46" s="83">
        <f>SUM(E46:G46)</f>
        <v>4947500</v>
      </c>
      <c r="I46" s="31"/>
    </row>
    <row r="47" spans="1:8" ht="18.75" customHeight="1">
      <c r="A47" s="195"/>
      <c r="B47" s="195"/>
      <c r="C47" s="195"/>
      <c r="D47" s="71" t="s">
        <v>67</v>
      </c>
      <c r="E47" s="83">
        <f>+E45-E46</f>
        <v>0</v>
      </c>
      <c r="F47" s="83">
        <f>+F45-F46</f>
        <v>167173</v>
      </c>
      <c r="G47" s="83">
        <f>+G45-G46</f>
        <v>0</v>
      </c>
      <c r="H47" s="83">
        <f>+H45-H46</f>
        <v>167173</v>
      </c>
    </row>
    <row r="48" spans="1:8" ht="18.75" customHeight="1">
      <c r="A48" s="195"/>
      <c r="B48" s="195"/>
      <c r="C48" s="195" t="s">
        <v>11</v>
      </c>
      <c r="D48" s="71" t="s">
        <v>65</v>
      </c>
      <c r="E48" s="83">
        <v>3100000</v>
      </c>
      <c r="F48" s="83">
        <v>800000</v>
      </c>
      <c r="G48" s="83">
        <v>0</v>
      </c>
      <c r="H48" s="83">
        <f>SUM(E48:G48)</f>
        <v>3900000</v>
      </c>
    </row>
    <row r="49" spans="1:8" ht="18.75" customHeight="1">
      <c r="A49" s="195"/>
      <c r="B49" s="195"/>
      <c r="C49" s="195"/>
      <c r="D49" s="71" t="s">
        <v>66</v>
      </c>
      <c r="E49" s="83">
        <v>3100000</v>
      </c>
      <c r="F49" s="83">
        <v>783910</v>
      </c>
      <c r="G49" s="83">
        <v>0</v>
      </c>
      <c r="H49" s="83">
        <f>SUM(E49:G49)</f>
        <v>3883910</v>
      </c>
    </row>
    <row r="50" spans="1:8" ht="18.75" customHeight="1">
      <c r="A50" s="195"/>
      <c r="B50" s="195"/>
      <c r="C50" s="195"/>
      <c r="D50" s="71" t="s">
        <v>67</v>
      </c>
      <c r="E50" s="83">
        <f>+E48-E49</f>
        <v>0</v>
      </c>
      <c r="F50" s="83">
        <f>F48-F49</f>
        <v>16090</v>
      </c>
      <c r="G50" s="83">
        <f>G48-G49</f>
        <v>0</v>
      </c>
      <c r="H50" s="83">
        <f>+H48-H49</f>
        <v>16090</v>
      </c>
    </row>
    <row r="51" spans="1:8" ht="18.75" customHeight="1">
      <c r="A51" s="195"/>
      <c r="B51" s="195"/>
      <c r="C51" s="195" t="s">
        <v>16</v>
      </c>
      <c r="D51" s="71" t="s">
        <v>65</v>
      </c>
      <c r="E51" s="83">
        <v>1681500</v>
      </c>
      <c r="F51" s="83">
        <v>0</v>
      </c>
      <c r="G51" s="83">
        <v>0</v>
      </c>
      <c r="H51" s="83">
        <f>SUM(E51:G51)</f>
        <v>1681500</v>
      </c>
    </row>
    <row r="52" spans="1:8" ht="18.75" customHeight="1">
      <c r="A52" s="195"/>
      <c r="B52" s="195"/>
      <c r="C52" s="195"/>
      <c r="D52" s="71" t="s">
        <v>66</v>
      </c>
      <c r="E52" s="83">
        <v>1681500</v>
      </c>
      <c r="F52" s="83">
        <v>0</v>
      </c>
      <c r="G52" s="83">
        <v>0</v>
      </c>
      <c r="H52" s="83">
        <f>SUM(E52:G52)</f>
        <v>1681500</v>
      </c>
    </row>
    <row r="53" spans="1:8" ht="18.75" customHeight="1">
      <c r="A53" s="195"/>
      <c r="B53" s="195"/>
      <c r="C53" s="195"/>
      <c r="D53" s="71" t="s">
        <v>67</v>
      </c>
      <c r="E53" s="83">
        <f>+E51-E52</f>
        <v>0</v>
      </c>
      <c r="F53" s="83">
        <f>F51-F52</f>
        <v>0</v>
      </c>
      <c r="G53" s="83">
        <f>G51-G52</f>
        <v>0</v>
      </c>
      <c r="H53" s="83">
        <f>+H51-H52</f>
        <v>0</v>
      </c>
    </row>
    <row r="54" spans="1:8" ht="18.75" customHeight="1">
      <c r="A54" s="195"/>
      <c r="B54" s="195"/>
      <c r="C54" s="195" t="s">
        <v>79</v>
      </c>
      <c r="D54" s="71" t="s">
        <v>65</v>
      </c>
      <c r="E54" s="83">
        <v>1300000</v>
      </c>
      <c r="F54" s="83">
        <v>0</v>
      </c>
      <c r="G54" s="83">
        <v>0</v>
      </c>
      <c r="H54" s="83">
        <f>SUM(E54:G54)</f>
        <v>1300000</v>
      </c>
    </row>
    <row r="55" spans="1:8" ht="18.75" customHeight="1">
      <c r="A55" s="195"/>
      <c r="B55" s="195"/>
      <c r="C55" s="195"/>
      <c r="D55" s="71" t="s">
        <v>66</v>
      </c>
      <c r="E55" s="83">
        <v>1300000</v>
      </c>
      <c r="F55" s="83">
        <v>0</v>
      </c>
      <c r="G55" s="83">
        <v>0</v>
      </c>
      <c r="H55" s="83">
        <f>SUM(E55:G55)</f>
        <v>1300000</v>
      </c>
    </row>
    <row r="56" spans="1:9" ht="18.75" customHeight="1">
      <c r="A56" s="195"/>
      <c r="B56" s="195"/>
      <c r="C56" s="195"/>
      <c r="D56" s="71" t="s">
        <v>67</v>
      </c>
      <c r="E56" s="83">
        <f>+E54-E55</f>
        <v>0</v>
      </c>
      <c r="F56" s="83">
        <f>+F54-F55</f>
        <v>0</v>
      </c>
      <c r="G56" s="83">
        <f>+G54-G55</f>
        <v>0</v>
      </c>
      <c r="H56" s="83">
        <f>+H54-H55</f>
        <v>0</v>
      </c>
      <c r="I56" s="35"/>
    </row>
    <row r="57" spans="1:9" ht="18.75" customHeight="1">
      <c r="A57" s="195"/>
      <c r="B57" s="195"/>
      <c r="C57" s="195" t="s">
        <v>92</v>
      </c>
      <c r="D57" s="71" t="s">
        <v>62</v>
      </c>
      <c r="E57" s="83">
        <v>0</v>
      </c>
      <c r="F57" s="83">
        <v>0</v>
      </c>
      <c r="G57" s="83">
        <v>0</v>
      </c>
      <c r="H57" s="83">
        <f>SUM(E57:G57)</f>
        <v>0</v>
      </c>
      <c r="I57" s="35"/>
    </row>
    <row r="58" spans="1:9" ht="18.75" customHeight="1">
      <c r="A58" s="195"/>
      <c r="B58" s="195"/>
      <c r="C58" s="195"/>
      <c r="D58" s="71" t="s">
        <v>63</v>
      </c>
      <c r="E58" s="83">
        <v>0</v>
      </c>
      <c r="F58" s="83">
        <v>0</v>
      </c>
      <c r="G58" s="83">
        <v>0</v>
      </c>
      <c r="H58" s="83">
        <f>SUM(E58:G58)</f>
        <v>0</v>
      </c>
      <c r="I58" s="35"/>
    </row>
    <row r="59" spans="1:9" ht="18.75" customHeight="1">
      <c r="A59" s="195"/>
      <c r="B59" s="195"/>
      <c r="C59" s="195"/>
      <c r="D59" s="71" t="s">
        <v>64</v>
      </c>
      <c r="E59" s="83">
        <v>0</v>
      </c>
      <c r="F59" s="83">
        <f>+F57-F58</f>
        <v>0</v>
      </c>
      <c r="G59" s="83">
        <f>+G57-G58</f>
        <v>0</v>
      </c>
      <c r="H59" s="83">
        <f>+H57-H58</f>
        <v>0</v>
      </c>
      <c r="I59" s="35"/>
    </row>
    <row r="60" spans="1:9" ht="18.75" customHeight="1">
      <c r="A60" s="195"/>
      <c r="B60" s="196" t="s">
        <v>53</v>
      </c>
      <c r="C60" s="196"/>
      <c r="D60" s="76" t="s">
        <v>65</v>
      </c>
      <c r="E60" s="139">
        <f>SUM(E42+E45+E48+E51+E54)</f>
        <v>10240700</v>
      </c>
      <c r="F60" s="139">
        <f>SUM(F42+F45+F48+F51+F54+F57)</f>
        <v>1835473</v>
      </c>
      <c r="G60" s="139"/>
      <c r="H60" s="139">
        <f>SUM(E60:G60)</f>
        <v>12076173</v>
      </c>
      <c r="I60" s="31"/>
    </row>
    <row r="61" spans="1:9" ht="18.75" customHeight="1">
      <c r="A61" s="195"/>
      <c r="B61" s="196"/>
      <c r="C61" s="196"/>
      <c r="D61" s="76" t="s">
        <v>66</v>
      </c>
      <c r="E61" s="139">
        <f>SUM(E43+E46+E49+E52+E55)</f>
        <v>10240700</v>
      </c>
      <c r="F61" s="139">
        <f>SUM(F43+F46+F49+F52+F55+F58)</f>
        <v>1643210</v>
      </c>
      <c r="G61" s="139"/>
      <c r="H61" s="139">
        <f>SUM(E61:G61)</f>
        <v>11883910</v>
      </c>
      <c r="I61" s="31"/>
    </row>
    <row r="62" spans="1:8" ht="21" customHeight="1">
      <c r="A62" s="195"/>
      <c r="B62" s="196"/>
      <c r="C62" s="196"/>
      <c r="D62" s="76" t="s">
        <v>67</v>
      </c>
      <c r="E62" s="139">
        <f>+E60-E61</f>
        <v>0</v>
      </c>
      <c r="F62" s="139">
        <f>SUM(F56+F53+F50+F47+F44+F59)</f>
        <v>192263</v>
      </c>
      <c r="G62" s="139">
        <f>SUM(G56+G53+G50+G47+G44+G59)</f>
        <v>0</v>
      </c>
      <c r="H62" s="139">
        <f>SUM(H60-H61)</f>
        <v>192263</v>
      </c>
    </row>
    <row r="63" spans="1:8" ht="18.75" customHeight="1">
      <c r="A63" s="195" t="s">
        <v>42</v>
      </c>
      <c r="B63" s="195" t="s">
        <v>12</v>
      </c>
      <c r="C63" s="195" t="s">
        <v>40</v>
      </c>
      <c r="D63" s="71" t="s">
        <v>65</v>
      </c>
      <c r="E63" s="83">
        <v>0</v>
      </c>
      <c r="F63" s="83">
        <v>0</v>
      </c>
      <c r="G63" s="83">
        <v>0</v>
      </c>
      <c r="H63" s="83">
        <f>SUM(E63:G63)</f>
        <v>0</v>
      </c>
    </row>
    <row r="64" spans="1:8" ht="18.75" customHeight="1">
      <c r="A64" s="195"/>
      <c r="B64" s="195"/>
      <c r="C64" s="195"/>
      <c r="D64" s="71" t="s">
        <v>66</v>
      </c>
      <c r="E64" s="83">
        <v>0</v>
      </c>
      <c r="F64" s="83">
        <v>0</v>
      </c>
      <c r="G64" s="83">
        <v>0</v>
      </c>
      <c r="H64" s="83">
        <f>SUM(E64:G64)</f>
        <v>0</v>
      </c>
    </row>
    <row r="65" spans="1:8" ht="18.75" customHeight="1">
      <c r="A65" s="195"/>
      <c r="B65" s="195"/>
      <c r="C65" s="195"/>
      <c r="D65" s="71" t="s">
        <v>67</v>
      </c>
      <c r="E65" s="83">
        <f>+E63-E64</f>
        <v>0</v>
      </c>
      <c r="F65" s="83">
        <f>+F63-F64</f>
        <v>0</v>
      </c>
      <c r="G65" s="83">
        <f>+G63-G64</f>
        <v>0</v>
      </c>
      <c r="H65" s="83">
        <f>+H63-H64</f>
        <v>0</v>
      </c>
    </row>
    <row r="66" spans="1:10" ht="18.75" customHeight="1">
      <c r="A66" s="195"/>
      <c r="B66" s="195"/>
      <c r="C66" s="195" t="s">
        <v>50</v>
      </c>
      <c r="D66" s="71" t="s">
        <v>65</v>
      </c>
      <c r="E66" s="83">
        <v>0</v>
      </c>
      <c r="F66" s="83">
        <v>0</v>
      </c>
      <c r="G66" s="83">
        <v>0</v>
      </c>
      <c r="H66" s="83">
        <f>SUM(E66:G66)</f>
        <v>0</v>
      </c>
      <c r="J66" s="31"/>
    </row>
    <row r="67" spans="1:8" ht="18.75" customHeight="1">
      <c r="A67" s="195"/>
      <c r="B67" s="195"/>
      <c r="C67" s="195"/>
      <c r="D67" s="71" t="s">
        <v>66</v>
      </c>
      <c r="E67" s="83">
        <v>0</v>
      </c>
      <c r="F67" s="83">
        <v>0</v>
      </c>
      <c r="G67" s="83">
        <v>0</v>
      </c>
      <c r="H67" s="83">
        <f>SUM(E67:G67)</f>
        <v>0</v>
      </c>
    </row>
    <row r="68" spans="1:8" ht="18.75" customHeight="1">
      <c r="A68" s="195"/>
      <c r="B68" s="195"/>
      <c r="C68" s="195"/>
      <c r="D68" s="71" t="s">
        <v>67</v>
      </c>
      <c r="E68" s="83">
        <f>+E66-E67</f>
        <v>0</v>
      </c>
      <c r="F68" s="83">
        <f>+F66-F67</f>
        <v>0</v>
      </c>
      <c r="G68" s="83">
        <f>+G66-G67</f>
        <v>0</v>
      </c>
      <c r="H68" s="83">
        <f>+H66-H67</f>
        <v>0</v>
      </c>
    </row>
    <row r="69" spans="1:10" ht="18.75" customHeight="1">
      <c r="A69" s="195"/>
      <c r="B69" s="195"/>
      <c r="C69" s="195" t="s">
        <v>51</v>
      </c>
      <c r="D69" s="71" t="s">
        <v>65</v>
      </c>
      <c r="E69" s="83">
        <v>3882300</v>
      </c>
      <c r="F69" s="83">
        <v>1373000</v>
      </c>
      <c r="G69" s="83">
        <v>0</v>
      </c>
      <c r="H69" s="83">
        <f>SUM(E69:G69)</f>
        <v>5255300</v>
      </c>
      <c r="I69" s="31"/>
      <c r="J69" s="31"/>
    </row>
    <row r="70" spans="1:10" ht="18.75" customHeight="1">
      <c r="A70" s="195"/>
      <c r="B70" s="195"/>
      <c r="C70" s="195"/>
      <c r="D70" s="71" t="s">
        <v>66</v>
      </c>
      <c r="E70" s="83">
        <v>3882300</v>
      </c>
      <c r="F70" s="83">
        <v>1372800</v>
      </c>
      <c r="G70" s="83">
        <v>0</v>
      </c>
      <c r="H70" s="83">
        <f>SUM(E70:G70)</f>
        <v>5255100</v>
      </c>
      <c r="I70" s="31"/>
      <c r="J70" s="31"/>
    </row>
    <row r="71" spans="1:8" ht="18.75" customHeight="1">
      <c r="A71" s="195"/>
      <c r="B71" s="195"/>
      <c r="C71" s="195"/>
      <c r="D71" s="71" t="s">
        <v>67</v>
      </c>
      <c r="E71" s="83">
        <f>+E69-E70</f>
        <v>0</v>
      </c>
      <c r="F71" s="83">
        <f>+F69-F70</f>
        <v>200</v>
      </c>
      <c r="G71" s="83">
        <f>+G69-G70</f>
        <v>0</v>
      </c>
      <c r="H71" s="83">
        <f>+H69-H70</f>
        <v>200</v>
      </c>
    </row>
    <row r="72" spans="1:10" ht="18.75" customHeight="1">
      <c r="A72" s="195"/>
      <c r="B72" s="196" t="s">
        <v>53</v>
      </c>
      <c r="C72" s="196"/>
      <c r="D72" s="76" t="s">
        <v>65</v>
      </c>
      <c r="E72" s="139">
        <f>SUM(E66+E69+E63)</f>
        <v>3882300</v>
      </c>
      <c r="F72" s="139">
        <f>SUM(F63+F66+F69)</f>
        <v>1373000</v>
      </c>
      <c r="G72" s="139">
        <f>SUM(G63+G66+G69)</f>
        <v>0</v>
      </c>
      <c r="H72" s="139">
        <f>SUM(E72:G72)</f>
        <v>5255300</v>
      </c>
      <c r="I72" s="31"/>
      <c r="J72" s="31"/>
    </row>
    <row r="73" spans="1:9" ht="18.75" customHeight="1">
      <c r="A73" s="195"/>
      <c r="B73" s="196"/>
      <c r="C73" s="196"/>
      <c r="D73" s="76" t="s">
        <v>66</v>
      </c>
      <c r="E73" s="139">
        <f>SUM(E67+E70+E64)</f>
        <v>3882300</v>
      </c>
      <c r="F73" s="139">
        <f>SUM(F64+F67+F70)</f>
        <v>1372800</v>
      </c>
      <c r="G73" s="139">
        <f>SUM(G64+G67+G70)</f>
        <v>0</v>
      </c>
      <c r="H73" s="139">
        <f>SUM(E73:G73)</f>
        <v>5255100</v>
      </c>
      <c r="I73" s="31"/>
    </row>
    <row r="74" spans="1:10" ht="18.75" customHeight="1">
      <c r="A74" s="195"/>
      <c r="B74" s="196"/>
      <c r="C74" s="196"/>
      <c r="D74" s="76" t="s">
        <v>67</v>
      </c>
      <c r="E74" s="139">
        <f>E72-E73</f>
        <v>0</v>
      </c>
      <c r="F74" s="139">
        <f>(F72-F73)</f>
        <v>200</v>
      </c>
      <c r="G74" s="139">
        <f>(G72-G73)</f>
        <v>0</v>
      </c>
      <c r="H74" s="139">
        <f>H72-H73</f>
        <v>200</v>
      </c>
      <c r="J74" s="31"/>
    </row>
    <row r="75" spans="1:8" ht="18.75" customHeight="1">
      <c r="A75" s="195" t="s">
        <v>13</v>
      </c>
      <c r="B75" s="195" t="s">
        <v>160</v>
      </c>
      <c r="C75" s="195" t="s">
        <v>39</v>
      </c>
      <c r="D75" s="71" t="s">
        <v>65</v>
      </c>
      <c r="E75" s="83">
        <v>0</v>
      </c>
      <c r="F75" s="83">
        <v>0</v>
      </c>
      <c r="G75" s="83">
        <v>16469</v>
      </c>
      <c r="H75" s="83">
        <f>SUM(E75:G75)</f>
        <v>16469</v>
      </c>
    </row>
    <row r="76" spans="1:8" ht="18.75" customHeight="1">
      <c r="A76" s="195"/>
      <c r="B76" s="195"/>
      <c r="C76" s="195"/>
      <c r="D76" s="71" t="s">
        <v>66</v>
      </c>
      <c r="E76" s="83">
        <v>0</v>
      </c>
      <c r="F76" s="83">
        <v>0</v>
      </c>
      <c r="G76" s="83">
        <v>0</v>
      </c>
      <c r="H76" s="83">
        <f>SUM(E76:G76)</f>
        <v>0</v>
      </c>
    </row>
    <row r="77" spans="1:8" ht="18.75" customHeight="1">
      <c r="A77" s="195"/>
      <c r="B77" s="195"/>
      <c r="C77" s="195"/>
      <c r="D77" s="71" t="s">
        <v>67</v>
      </c>
      <c r="E77" s="83">
        <v>0</v>
      </c>
      <c r="F77" s="83">
        <f>+F75-F76</f>
        <v>0</v>
      </c>
      <c r="G77" s="83">
        <f>+G75-G76</f>
        <v>16469</v>
      </c>
      <c r="H77" s="83">
        <f>+H75-H76</f>
        <v>16469</v>
      </c>
    </row>
    <row r="78" spans="1:8" ht="18.75" customHeight="1" hidden="1" thickBot="1" thickTop="1">
      <c r="A78" s="195"/>
      <c r="B78" s="195"/>
      <c r="C78" s="195" t="s">
        <v>52</v>
      </c>
      <c r="D78" s="71" t="s">
        <v>65</v>
      </c>
      <c r="E78" s="83"/>
      <c r="F78" s="83"/>
      <c r="G78" s="83"/>
      <c r="H78" s="83"/>
    </row>
    <row r="79" spans="1:8" ht="23.25" customHeight="1" hidden="1" thickBot="1" thickTop="1">
      <c r="A79" s="195"/>
      <c r="B79" s="195"/>
      <c r="C79" s="195"/>
      <c r="D79" s="71" t="s">
        <v>66</v>
      </c>
      <c r="E79" s="83"/>
      <c r="F79" s="83"/>
      <c r="G79" s="83"/>
      <c r="H79" s="83"/>
    </row>
    <row r="80" spans="1:8" ht="18.75" customHeight="1" hidden="1" thickBot="1" thickTop="1">
      <c r="A80" s="195"/>
      <c r="B80" s="195"/>
      <c r="C80" s="195"/>
      <c r="D80" s="71" t="s">
        <v>67</v>
      </c>
      <c r="E80" s="83"/>
      <c r="F80" s="83"/>
      <c r="G80" s="83"/>
      <c r="H80" s="83"/>
    </row>
    <row r="81" spans="1:8" ht="18.75" customHeight="1" hidden="1" thickBot="1" thickTop="1">
      <c r="A81" s="195"/>
      <c r="B81" s="195"/>
      <c r="C81" s="195" t="s">
        <v>38</v>
      </c>
      <c r="D81" s="71" t="s">
        <v>65</v>
      </c>
      <c r="E81" s="83"/>
      <c r="F81" s="83"/>
      <c r="G81" s="83"/>
      <c r="H81" s="83"/>
    </row>
    <row r="82" spans="1:8" ht="18.75" customHeight="1" hidden="1" thickBot="1" thickTop="1">
      <c r="A82" s="195"/>
      <c r="B82" s="195"/>
      <c r="C82" s="195"/>
      <c r="D82" s="71" t="s">
        <v>66</v>
      </c>
      <c r="E82" s="83"/>
      <c r="F82" s="83"/>
      <c r="G82" s="83"/>
      <c r="H82" s="83"/>
    </row>
    <row r="83" spans="1:8" ht="18.75" customHeight="1" hidden="1" thickBot="1" thickTop="1">
      <c r="A83" s="195"/>
      <c r="B83" s="195"/>
      <c r="C83" s="195"/>
      <c r="D83" s="71" t="s">
        <v>67</v>
      </c>
      <c r="E83" s="83"/>
      <c r="F83" s="83"/>
      <c r="G83" s="83"/>
      <c r="H83" s="83"/>
    </row>
    <row r="84" spans="1:8" ht="18.75" customHeight="1">
      <c r="A84" s="195"/>
      <c r="B84" s="196" t="s">
        <v>54</v>
      </c>
      <c r="C84" s="196"/>
      <c r="D84" s="76" t="s">
        <v>65</v>
      </c>
      <c r="E84" s="139">
        <v>0</v>
      </c>
      <c r="F84" s="139">
        <f>SUM(F75+F78+F81)</f>
        <v>0</v>
      </c>
      <c r="G84" s="139">
        <f>SUM(G75+G78+G81)</f>
        <v>16469</v>
      </c>
      <c r="H84" s="139">
        <f>SUM(E84:G84)</f>
        <v>16469</v>
      </c>
    </row>
    <row r="85" spans="1:8" ht="18.75" customHeight="1">
      <c r="A85" s="195"/>
      <c r="B85" s="196"/>
      <c r="C85" s="196"/>
      <c r="D85" s="76" t="s">
        <v>66</v>
      </c>
      <c r="E85" s="139">
        <v>0</v>
      </c>
      <c r="F85" s="139">
        <f>SUM(F76+F79+F82)</f>
        <v>0</v>
      </c>
      <c r="G85" s="139">
        <f>SUM(G76+G79+G82)</f>
        <v>0</v>
      </c>
      <c r="H85" s="139">
        <f>SUM(E85:G85)</f>
        <v>0</v>
      </c>
    </row>
    <row r="86" spans="1:8" ht="18.75" customHeight="1">
      <c r="A86" s="195"/>
      <c r="B86" s="196"/>
      <c r="C86" s="196"/>
      <c r="D86" s="76" t="s">
        <v>67</v>
      </c>
      <c r="E86" s="139">
        <f>+E84-E85</f>
        <v>0</v>
      </c>
      <c r="F86" s="139">
        <f>+F84-F85</f>
        <v>0</v>
      </c>
      <c r="G86" s="139">
        <f>+G84-G85</f>
        <v>16469</v>
      </c>
      <c r="H86" s="139">
        <f>+H84-H85</f>
        <v>16469</v>
      </c>
    </row>
    <row r="87" spans="1:8" ht="18.75" customHeight="1">
      <c r="A87" s="195" t="s">
        <v>161</v>
      </c>
      <c r="B87" s="195" t="s">
        <v>162</v>
      </c>
      <c r="C87" s="195" t="s">
        <v>163</v>
      </c>
      <c r="D87" s="71" t="s">
        <v>65</v>
      </c>
      <c r="E87" s="83">
        <v>0</v>
      </c>
      <c r="F87" s="83">
        <v>0</v>
      </c>
      <c r="G87" s="83">
        <v>0</v>
      </c>
      <c r="H87" s="83">
        <f>SUM(E87:G87)</f>
        <v>0</v>
      </c>
    </row>
    <row r="88" spans="1:8" ht="20.25" customHeight="1">
      <c r="A88" s="195"/>
      <c r="B88" s="195"/>
      <c r="C88" s="195"/>
      <c r="D88" s="71" t="s">
        <v>66</v>
      </c>
      <c r="E88" s="83">
        <v>4512002</v>
      </c>
      <c r="F88" s="83">
        <v>0</v>
      </c>
      <c r="G88" s="83">
        <v>0</v>
      </c>
      <c r="H88" s="83">
        <f>SUM(E88:G88)</f>
        <v>4512002</v>
      </c>
    </row>
    <row r="89" spans="1:8" ht="18.75" customHeight="1">
      <c r="A89" s="195"/>
      <c r="B89" s="195"/>
      <c r="C89" s="195"/>
      <c r="D89" s="71" t="s">
        <v>67</v>
      </c>
      <c r="E89" s="83">
        <f>E87-E88</f>
        <v>-4512002</v>
      </c>
      <c r="F89" s="83">
        <f>+F87-F88</f>
        <v>0</v>
      </c>
      <c r="G89" s="83">
        <f>+G87-G88</f>
        <v>0</v>
      </c>
      <c r="H89" s="83">
        <f>+H87-H88</f>
        <v>-4512002</v>
      </c>
    </row>
    <row r="90" spans="1:8" ht="22.5" customHeight="1">
      <c r="A90" s="195"/>
      <c r="B90" s="195"/>
      <c r="C90" s="195" t="s">
        <v>31</v>
      </c>
      <c r="D90" s="71" t="s">
        <v>65</v>
      </c>
      <c r="E90" s="83">
        <v>0</v>
      </c>
      <c r="F90" s="83">
        <v>0</v>
      </c>
      <c r="G90" s="83">
        <v>0</v>
      </c>
      <c r="H90" s="83">
        <v>0</v>
      </c>
    </row>
    <row r="91" spans="1:8" ht="18.75" customHeight="1">
      <c r="A91" s="195"/>
      <c r="B91" s="195"/>
      <c r="C91" s="195"/>
      <c r="D91" s="71" t="s">
        <v>66</v>
      </c>
      <c r="E91" s="83">
        <v>0</v>
      </c>
      <c r="F91" s="83">
        <v>1091265</v>
      </c>
      <c r="G91" s="83">
        <v>15482</v>
      </c>
      <c r="H91" s="83">
        <f>SUM(E91:G91)</f>
        <v>1106747</v>
      </c>
    </row>
    <row r="92" spans="1:8" ht="18.75" customHeight="1">
      <c r="A92" s="195"/>
      <c r="B92" s="195"/>
      <c r="C92" s="195"/>
      <c r="D92" s="71" t="s">
        <v>67</v>
      </c>
      <c r="E92" s="83">
        <f>E90-E91</f>
        <v>0</v>
      </c>
      <c r="F92" s="83">
        <f>F90-F91</f>
        <v>-1091265</v>
      </c>
      <c r="G92" s="83">
        <f>G90-G91</f>
        <v>-15482</v>
      </c>
      <c r="H92" s="83">
        <f>+H90-H91</f>
        <v>-1106747</v>
      </c>
    </row>
    <row r="93" spans="1:8" ht="27.75" customHeight="1" hidden="1" thickBot="1" thickTop="1">
      <c r="A93" s="195"/>
      <c r="B93" s="195"/>
      <c r="C93" s="195" t="s">
        <v>38</v>
      </c>
      <c r="D93" s="71" t="s">
        <v>65</v>
      </c>
      <c r="E93" s="83"/>
      <c r="F93" s="83"/>
      <c r="G93" s="83"/>
      <c r="H93" s="83"/>
    </row>
    <row r="94" spans="1:8" ht="27.75" customHeight="1" hidden="1" thickTop="1">
      <c r="A94" s="195"/>
      <c r="B94" s="195"/>
      <c r="C94" s="195"/>
      <c r="D94" s="71" t="s">
        <v>66</v>
      </c>
      <c r="E94" s="83"/>
      <c r="F94" s="83"/>
      <c r="G94" s="83"/>
      <c r="H94" s="83"/>
    </row>
    <row r="95" spans="1:8" ht="27.75" customHeight="1" hidden="1" thickBot="1">
      <c r="A95" s="195"/>
      <c r="B95" s="195"/>
      <c r="C95" s="195"/>
      <c r="D95" s="71" t="s">
        <v>67</v>
      </c>
      <c r="E95" s="83"/>
      <c r="F95" s="83"/>
      <c r="G95" s="83"/>
      <c r="H95" s="83"/>
    </row>
    <row r="96" spans="1:8" ht="24.75" customHeight="1">
      <c r="A96" s="195"/>
      <c r="B96" s="196" t="s">
        <v>28</v>
      </c>
      <c r="C96" s="196"/>
      <c r="D96" s="76" t="s">
        <v>65</v>
      </c>
      <c r="E96" s="139">
        <v>0</v>
      </c>
      <c r="F96" s="139">
        <f aca="true" t="shared" si="0" ref="F96:H97">SUM(F87+F90+F93)</f>
        <v>0</v>
      </c>
      <c r="G96" s="139">
        <f t="shared" si="0"/>
        <v>0</v>
      </c>
      <c r="H96" s="139">
        <f t="shared" si="0"/>
        <v>0</v>
      </c>
    </row>
    <row r="97" spans="1:8" ht="24.75" customHeight="1">
      <c r="A97" s="195"/>
      <c r="B97" s="196"/>
      <c r="C97" s="196"/>
      <c r="D97" s="76" t="s">
        <v>66</v>
      </c>
      <c r="E97" s="139">
        <f>E88</f>
        <v>4512002</v>
      </c>
      <c r="F97" s="139">
        <f t="shared" si="0"/>
        <v>1091265</v>
      </c>
      <c r="G97" s="139">
        <f t="shared" si="0"/>
        <v>15482</v>
      </c>
      <c r="H97" s="139">
        <f t="shared" si="0"/>
        <v>5618749</v>
      </c>
    </row>
    <row r="98" spans="1:8" ht="24.75" customHeight="1" thickBot="1">
      <c r="A98" s="195"/>
      <c r="B98" s="196"/>
      <c r="C98" s="196"/>
      <c r="D98" s="76" t="s">
        <v>67</v>
      </c>
      <c r="E98" s="139">
        <f>+E96-E97</f>
        <v>-4512002</v>
      </c>
      <c r="F98" s="139">
        <f>+F96-F97</f>
        <v>-1091265</v>
      </c>
      <c r="G98" s="139">
        <f>+G96-G97</f>
        <v>-15482</v>
      </c>
      <c r="H98" s="139">
        <f>+H96-H97</f>
        <v>-5618749</v>
      </c>
    </row>
    <row r="99" spans="1:8" ht="18.75" customHeight="1" hidden="1" thickBot="1" thickTop="1">
      <c r="A99" s="229" t="s">
        <v>75</v>
      </c>
      <c r="B99" s="217" t="s">
        <v>75</v>
      </c>
      <c r="C99" s="231" t="s">
        <v>71</v>
      </c>
      <c r="D99" s="222"/>
      <c r="E99" s="209"/>
      <c r="F99" s="206"/>
      <c r="G99" s="206"/>
      <c r="H99" s="211"/>
    </row>
    <row r="100" spans="1:8" ht="18.75" customHeight="1" hidden="1" thickBot="1" thickTop="1">
      <c r="A100" s="181"/>
      <c r="B100" s="230"/>
      <c r="C100" s="232"/>
      <c r="D100" s="222"/>
      <c r="E100" s="209"/>
      <c r="F100" s="206"/>
      <c r="G100" s="206"/>
      <c r="H100" s="211"/>
    </row>
    <row r="101" spans="1:8" ht="18.75" customHeight="1" hidden="1" thickBot="1" thickTop="1">
      <c r="A101" s="181"/>
      <c r="B101" s="230"/>
      <c r="C101" s="232"/>
      <c r="D101" s="223"/>
      <c r="E101" s="210"/>
      <c r="F101" s="207"/>
      <c r="G101" s="207"/>
      <c r="H101" s="212"/>
    </row>
    <row r="102" spans="1:8" ht="18.75" customHeight="1" hidden="1" thickBot="1" thickTop="1">
      <c r="A102" s="181" t="s">
        <v>76</v>
      </c>
      <c r="B102" s="215" t="s">
        <v>76</v>
      </c>
      <c r="C102" s="218" t="s">
        <v>76</v>
      </c>
      <c r="D102" s="221"/>
      <c r="E102" s="224"/>
      <c r="F102" s="208"/>
      <c r="G102" s="208"/>
      <c r="H102" s="214"/>
    </row>
    <row r="103" spans="1:8" ht="18.75" customHeight="1" hidden="1" thickBot="1" thickTop="1">
      <c r="A103" s="181"/>
      <c r="B103" s="216"/>
      <c r="C103" s="219"/>
      <c r="D103" s="222"/>
      <c r="E103" s="225"/>
      <c r="F103" s="209"/>
      <c r="G103" s="209"/>
      <c r="H103" s="211"/>
    </row>
    <row r="104" spans="1:8" ht="18.75" customHeight="1" hidden="1" thickBot="1" thickTop="1">
      <c r="A104" s="181"/>
      <c r="B104" s="217"/>
      <c r="C104" s="220"/>
      <c r="D104" s="223"/>
      <c r="E104" s="226"/>
      <c r="F104" s="210"/>
      <c r="G104" s="210"/>
      <c r="H104" s="212"/>
    </row>
    <row r="105" spans="1:8" ht="18.75" customHeight="1" thickBot="1" thickTop="1">
      <c r="A105" s="205" t="s">
        <v>41</v>
      </c>
      <c r="B105" s="205"/>
      <c r="C105" s="205"/>
      <c r="D105" s="113" t="s">
        <v>62</v>
      </c>
      <c r="E105" s="140">
        <f>SUM(E27+E39+E96+E60+E72+E84)</f>
        <v>149415000</v>
      </c>
      <c r="F105" s="140">
        <f>SUM(F27+F39+F96+F60+F72+F84)</f>
        <v>8640473</v>
      </c>
      <c r="G105" s="140">
        <f>SUM(G27+G39+G96+G60+G72+G84)</f>
        <v>16469</v>
      </c>
      <c r="H105" s="140">
        <f>SUM(E105:G105)</f>
        <v>158071942</v>
      </c>
    </row>
    <row r="106" spans="1:8" ht="18.75" customHeight="1" thickBot="1" thickTop="1">
      <c r="A106" s="205"/>
      <c r="B106" s="205"/>
      <c r="C106" s="205"/>
      <c r="D106" s="113" t="s">
        <v>63</v>
      </c>
      <c r="E106" s="140">
        <f>SUM(E28+E40+E61+E73+E85+E97)</f>
        <v>149430602</v>
      </c>
      <c r="F106" s="140">
        <f>SUM(F28+F40+F61+F73+F85+F97)</f>
        <v>8957565</v>
      </c>
      <c r="G106" s="140">
        <f>SUM(G28+G40+G61+G73+G85+G97)</f>
        <v>15482</v>
      </c>
      <c r="H106" s="140">
        <f>SUM(E106:G106)</f>
        <v>158403649</v>
      </c>
    </row>
    <row r="107" spans="1:8" ht="18.75" customHeight="1" thickBot="1" thickTop="1">
      <c r="A107" s="205"/>
      <c r="B107" s="205"/>
      <c r="C107" s="205"/>
      <c r="D107" s="113" t="s">
        <v>64</v>
      </c>
      <c r="E107" s="130">
        <f>SUM(E105-E106)</f>
        <v>-15602</v>
      </c>
      <c r="F107" s="130">
        <f>SUM(F105-F106)</f>
        <v>-317092</v>
      </c>
      <c r="G107" s="130">
        <f>SUM(G105-G106)</f>
        <v>987</v>
      </c>
      <c r="H107" s="130">
        <f>SUM(H105-H106)</f>
        <v>-331707</v>
      </c>
    </row>
    <row r="108" spans="1:8" ht="18.75" customHeight="1" thickTop="1">
      <c r="A108" s="213"/>
      <c r="B108" s="213"/>
      <c r="C108" s="213"/>
      <c r="D108" s="84"/>
      <c r="E108" s="85"/>
      <c r="F108" s="85"/>
      <c r="G108" s="85"/>
      <c r="H108" s="85"/>
    </row>
    <row r="109" spans="1:8" ht="18.75" customHeight="1">
      <c r="A109" s="213"/>
      <c r="B109" s="213"/>
      <c r="C109" s="213"/>
      <c r="D109" s="84"/>
      <c r="E109" s="85"/>
      <c r="F109" s="85"/>
      <c r="G109" s="85"/>
      <c r="H109" s="85"/>
    </row>
    <row r="110" spans="1:8" ht="18.75" customHeight="1">
      <c r="A110" s="213"/>
      <c r="B110" s="213"/>
      <c r="C110" s="213"/>
      <c r="D110" s="84"/>
      <c r="E110" s="86"/>
      <c r="F110" s="87"/>
      <c r="G110" s="87"/>
      <c r="H110" s="87"/>
    </row>
    <row r="111" spans="1:8" ht="18.75" customHeight="1">
      <c r="A111" s="228"/>
      <c r="B111" s="228"/>
      <c r="C111" s="228"/>
      <c r="D111" s="88"/>
      <c r="E111" s="89"/>
      <c r="F111" s="89"/>
      <c r="G111" s="89"/>
      <c r="H111" s="89"/>
    </row>
    <row r="112" spans="1:8" ht="18.75" customHeight="1">
      <c r="A112" s="228"/>
      <c r="B112" s="228"/>
      <c r="C112" s="228"/>
      <c r="D112" s="88"/>
      <c r="E112" s="89"/>
      <c r="F112" s="89"/>
      <c r="G112" s="89"/>
      <c r="H112" s="89"/>
    </row>
    <row r="113" spans="1:8" ht="18.75" customHeight="1">
      <c r="A113" s="228"/>
      <c r="B113" s="228"/>
      <c r="C113" s="228"/>
      <c r="D113" s="88"/>
      <c r="E113" s="90"/>
      <c r="F113" s="90"/>
      <c r="G113" s="90"/>
      <c r="H113" s="90"/>
    </row>
    <row r="114" spans="1:8" ht="18.75" customHeight="1">
      <c r="A114" s="228"/>
      <c r="B114" s="228"/>
      <c r="C114" s="234"/>
      <c r="D114" s="88"/>
      <c r="E114" s="91"/>
      <c r="F114" s="90"/>
      <c r="G114" s="90"/>
      <c r="H114" s="90"/>
    </row>
    <row r="115" spans="1:8" ht="18.75" customHeight="1">
      <c r="A115" s="228"/>
      <c r="B115" s="228"/>
      <c r="C115" s="234"/>
      <c r="D115" s="88"/>
      <c r="E115" s="90"/>
      <c r="F115" s="90"/>
      <c r="G115" s="90"/>
      <c r="H115" s="90"/>
    </row>
    <row r="116" spans="1:8" ht="18.75" customHeight="1">
      <c r="A116" s="228"/>
      <c r="B116" s="228"/>
      <c r="C116" s="234"/>
      <c r="D116" s="88"/>
      <c r="E116" s="91"/>
      <c r="F116" s="90"/>
      <c r="G116" s="90"/>
      <c r="H116" s="90"/>
    </row>
    <row r="117" spans="1:8" ht="18.75" customHeight="1">
      <c r="A117" s="228"/>
      <c r="B117" s="228"/>
      <c r="C117" s="228"/>
      <c r="D117" s="88"/>
      <c r="E117" s="89"/>
      <c r="F117" s="89"/>
      <c r="G117" s="89"/>
      <c r="H117" s="89"/>
    </row>
    <row r="118" spans="1:8" ht="18.75" customHeight="1">
      <c r="A118" s="228"/>
      <c r="B118" s="228"/>
      <c r="C118" s="228"/>
      <c r="D118" s="88"/>
      <c r="E118" s="89"/>
      <c r="F118" s="89"/>
      <c r="G118" s="89"/>
      <c r="H118" s="89"/>
    </row>
    <row r="119" spans="1:8" ht="18.75" customHeight="1">
      <c r="A119" s="228"/>
      <c r="B119" s="228"/>
      <c r="C119" s="228"/>
      <c r="D119" s="88"/>
      <c r="E119" s="91"/>
      <c r="F119" s="90"/>
      <c r="G119" s="90"/>
      <c r="H119" s="91"/>
    </row>
    <row r="120" spans="1:8" ht="18.75" customHeight="1">
      <c r="A120" s="227"/>
      <c r="B120" s="227"/>
      <c r="C120" s="227"/>
      <c r="D120" s="8"/>
      <c r="E120" s="21"/>
      <c r="F120" s="22"/>
      <c r="G120" s="22"/>
      <c r="H120" s="22"/>
    </row>
    <row r="121" spans="1:8" ht="18.75" customHeight="1">
      <c r="A121" s="227"/>
      <c r="B121" s="227"/>
      <c r="C121" s="227"/>
      <c r="D121" s="8"/>
      <c r="E121" s="22"/>
      <c r="F121" s="22"/>
      <c r="G121" s="22"/>
      <c r="H121" s="22"/>
    </row>
    <row r="122" spans="1:8" ht="18.75" customHeight="1">
      <c r="A122" s="227"/>
      <c r="B122" s="227"/>
      <c r="C122" s="227"/>
      <c r="D122" s="8"/>
      <c r="E122" s="21"/>
      <c r="F122" s="22"/>
      <c r="G122" s="22"/>
      <c r="H122" s="22"/>
    </row>
    <row r="123" spans="1:8" ht="18.75" customHeight="1">
      <c r="A123" s="227"/>
      <c r="B123" s="227"/>
      <c r="C123" s="227"/>
      <c r="D123" s="8"/>
      <c r="E123" s="20"/>
      <c r="F123" s="20"/>
      <c r="G123" s="20"/>
      <c r="H123" s="20"/>
    </row>
    <row r="124" spans="1:8" ht="18.75" customHeight="1">
      <c r="A124" s="227"/>
      <c r="B124" s="227"/>
      <c r="C124" s="227"/>
      <c r="D124" s="8"/>
      <c r="E124" s="20"/>
      <c r="F124" s="20"/>
      <c r="G124" s="20"/>
      <c r="H124" s="20"/>
    </row>
    <row r="125" spans="1:8" ht="18.75" customHeight="1">
      <c r="A125" s="227"/>
      <c r="B125" s="227"/>
      <c r="C125" s="227"/>
      <c r="D125" s="8"/>
      <c r="E125" s="21"/>
      <c r="F125" s="22"/>
      <c r="G125" s="22"/>
      <c r="H125" s="21"/>
    </row>
    <row r="126" spans="1:8" ht="18.75" customHeight="1">
      <c r="A126" s="227"/>
      <c r="B126" s="227"/>
      <c r="C126" s="227"/>
      <c r="D126" s="8"/>
      <c r="E126" s="20"/>
      <c r="F126" s="20"/>
      <c r="G126" s="20"/>
      <c r="H126" s="20"/>
    </row>
    <row r="127" spans="1:8" ht="18.75" customHeight="1">
      <c r="A127" s="227"/>
      <c r="B127" s="227"/>
      <c r="C127" s="227"/>
      <c r="D127" s="8"/>
      <c r="E127" s="20"/>
      <c r="F127" s="20"/>
      <c r="G127" s="20"/>
      <c r="H127" s="20"/>
    </row>
    <row r="128" spans="1:8" ht="18.75" customHeight="1">
      <c r="A128" s="227"/>
      <c r="B128" s="227"/>
      <c r="C128" s="227"/>
      <c r="D128" s="8"/>
      <c r="E128" s="22"/>
      <c r="F128" s="22"/>
      <c r="G128" s="22"/>
      <c r="H128" s="22"/>
    </row>
    <row r="129" spans="1:8" ht="18.75" customHeight="1">
      <c r="A129" s="227"/>
      <c r="B129" s="227"/>
      <c r="C129" s="227"/>
      <c r="D129" s="8"/>
      <c r="E129" s="20"/>
      <c r="F129" s="20"/>
      <c r="G129" s="20"/>
      <c r="H129" s="20"/>
    </row>
    <row r="130" spans="1:8" ht="18.75" customHeight="1">
      <c r="A130" s="227"/>
      <c r="B130" s="227"/>
      <c r="C130" s="227"/>
      <c r="D130" s="8"/>
      <c r="E130" s="20"/>
      <c r="F130" s="20"/>
      <c r="G130" s="20"/>
      <c r="H130" s="20"/>
    </row>
    <row r="131" spans="1:8" ht="18.75" customHeight="1">
      <c r="A131" s="227"/>
      <c r="B131" s="227"/>
      <c r="C131" s="227"/>
      <c r="D131" s="8"/>
      <c r="E131" s="21"/>
      <c r="F131" s="21"/>
      <c r="G131" s="21"/>
      <c r="H131" s="21"/>
    </row>
    <row r="132" spans="1:8" ht="18.75" customHeight="1">
      <c r="A132" s="227"/>
      <c r="B132" s="227"/>
      <c r="C132" s="227"/>
      <c r="D132" s="8"/>
      <c r="E132" s="20"/>
      <c r="F132" s="20"/>
      <c r="G132" s="20"/>
      <c r="H132" s="20"/>
    </row>
    <row r="133" spans="1:8" ht="18.75" customHeight="1">
      <c r="A133" s="227"/>
      <c r="B133" s="227"/>
      <c r="C133" s="227"/>
      <c r="D133" s="8"/>
      <c r="E133" s="20"/>
      <c r="F133" s="20"/>
      <c r="G133" s="20"/>
      <c r="H133" s="20"/>
    </row>
    <row r="134" spans="1:8" ht="18.75" customHeight="1">
      <c r="A134" s="227"/>
      <c r="B134" s="227"/>
      <c r="C134" s="227"/>
      <c r="D134" s="8"/>
      <c r="E134" s="22"/>
      <c r="F134" s="23"/>
      <c r="G134" s="23"/>
      <c r="H134" s="23"/>
    </row>
    <row r="135" spans="1:8" ht="18.75" customHeight="1">
      <c r="A135" s="227"/>
      <c r="B135" s="227"/>
      <c r="C135" s="227"/>
      <c r="D135" s="8"/>
      <c r="E135" s="20"/>
      <c r="F135" s="20"/>
      <c r="G135" s="20"/>
      <c r="H135" s="20"/>
    </row>
    <row r="136" spans="1:8" ht="18.75" customHeight="1">
      <c r="A136" s="227"/>
      <c r="B136" s="227"/>
      <c r="C136" s="227"/>
      <c r="D136" s="8"/>
      <c r="E136" s="20"/>
      <c r="F136" s="20"/>
      <c r="G136" s="20"/>
      <c r="H136" s="20"/>
    </row>
    <row r="137" spans="1:8" ht="18.75" customHeight="1">
      <c r="A137" s="227"/>
      <c r="B137" s="227"/>
      <c r="C137" s="227"/>
      <c r="D137" s="8"/>
      <c r="E137" s="22"/>
      <c r="F137" s="23"/>
      <c r="G137" s="23"/>
      <c r="H137" s="23"/>
    </row>
    <row r="138" spans="1:8" ht="18.75" customHeight="1">
      <c r="A138" s="227"/>
      <c r="B138" s="227"/>
      <c r="C138" s="227"/>
      <c r="D138" s="8"/>
      <c r="E138" s="21"/>
      <c r="F138" s="21"/>
      <c r="G138" s="21"/>
      <c r="H138" s="21"/>
    </row>
    <row r="139" spans="1:8" ht="18.75" customHeight="1">
      <c r="A139" s="227"/>
      <c r="B139" s="227"/>
      <c r="C139" s="227"/>
      <c r="D139" s="8"/>
      <c r="E139" s="22"/>
      <c r="F139" s="21"/>
      <c r="G139" s="21"/>
      <c r="H139" s="22"/>
    </row>
    <row r="140" spans="1:8" ht="18.75" customHeight="1">
      <c r="A140" s="227"/>
      <c r="B140" s="227"/>
      <c r="C140" s="227"/>
      <c r="D140" s="8"/>
      <c r="E140" s="21"/>
      <c r="F140" s="21"/>
      <c r="G140" s="21"/>
      <c r="H140" s="21"/>
    </row>
    <row r="141" spans="1:8" ht="18.75" customHeight="1">
      <c r="A141" s="227"/>
      <c r="B141" s="227"/>
      <c r="C141" s="227"/>
      <c r="D141" s="8"/>
      <c r="E141" s="21"/>
      <c r="F141" s="21"/>
      <c r="G141" s="21"/>
      <c r="H141" s="21"/>
    </row>
    <row r="142" spans="1:8" ht="18.75" customHeight="1">
      <c r="A142" s="227"/>
      <c r="B142" s="227"/>
      <c r="C142" s="227"/>
      <c r="D142" s="8"/>
      <c r="E142" s="22"/>
      <c r="F142" s="21"/>
      <c r="G142" s="21"/>
      <c r="H142" s="21"/>
    </row>
    <row r="143" spans="1:8" ht="18.75" customHeight="1">
      <c r="A143" s="227"/>
      <c r="B143" s="227"/>
      <c r="C143" s="227"/>
      <c r="D143" s="8"/>
      <c r="E143" s="21"/>
      <c r="F143" s="21"/>
      <c r="G143" s="21"/>
      <c r="H143" s="21"/>
    </row>
    <row r="144" spans="1:8" ht="18.75" customHeight="1">
      <c r="A144" s="227"/>
      <c r="B144" s="227"/>
      <c r="C144" s="227"/>
      <c r="D144" s="8"/>
      <c r="E144" s="20"/>
      <c r="F144" s="20"/>
      <c r="G144" s="20"/>
      <c r="H144" s="20"/>
    </row>
    <row r="145" spans="1:8" ht="18.75" customHeight="1">
      <c r="A145" s="227"/>
      <c r="B145" s="227"/>
      <c r="C145" s="227"/>
      <c r="D145" s="8"/>
      <c r="E145" s="20"/>
      <c r="F145" s="20"/>
      <c r="G145" s="20"/>
      <c r="H145" s="20"/>
    </row>
    <row r="146" spans="1:8" ht="18.75" customHeight="1">
      <c r="A146" s="227"/>
      <c r="B146" s="227"/>
      <c r="C146" s="227"/>
      <c r="D146" s="8"/>
      <c r="E146" s="22"/>
      <c r="F146" s="21"/>
      <c r="G146" s="21"/>
      <c r="H146" s="21"/>
    </row>
    <row r="147" spans="1:8" ht="18.75" customHeight="1">
      <c r="A147" s="227"/>
      <c r="B147" s="227"/>
      <c r="C147" s="227"/>
      <c r="D147" s="8"/>
      <c r="E147" s="20"/>
      <c r="F147" s="20"/>
      <c r="G147" s="20"/>
      <c r="H147" s="20"/>
    </row>
    <row r="148" spans="1:8" ht="18.75" customHeight="1">
      <c r="A148" s="227"/>
      <c r="B148" s="227"/>
      <c r="C148" s="227"/>
      <c r="D148" s="8"/>
      <c r="E148" s="20"/>
      <c r="F148" s="20"/>
      <c r="G148" s="20"/>
      <c r="H148" s="20"/>
    </row>
    <row r="149" spans="1:8" ht="18.75" customHeight="1">
      <c r="A149" s="227"/>
      <c r="B149" s="227"/>
      <c r="C149" s="227"/>
      <c r="D149" s="8"/>
      <c r="E149" s="22"/>
      <c r="F149" s="21"/>
      <c r="G149" s="21"/>
      <c r="H149" s="21"/>
    </row>
    <row r="150" spans="1:8" ht="18.75" customHeight="1">
      <c r="A150" s="227"/>
      <c r="B150" s="227"/>
      <c r="C150" s="227"/>
      <c r="D150" s="8"/>
      <c r="E150" s="20"/>
      <c r="F150" s="20"/>
      <c r="G150" s="20"/>
      <c r="H150" s="20"/>
    </row>
    <row r="151" spans="1:8" ht="18.75" customHeight="1">
      <c r="A151" s="227"/>
      <c r="B151" s="227"/>
      <c r="C151" s="227"/>
      <c r="D151" s="8"/>
      <c r="E151" s="20"/>
      <c r="F151" s="20"/>
      <c r="G151" s="20"/>
      <c r="H151" s="20"/>
    </row>
    <row r="152" spans="1:8" ht="18.75" customHeight="1">
      <c r="A152" s="227"/>
      <c r="B152" s="227"/>
      <c r="C152" s="227"/>
      <c r="D152" s="8"/>
      <c r="E152" s="22"/>
      <c r="F152" s="21"/>
      <c r="G152" s="21"/>
      <c r="H152" s="21"/>
    </row>
    <row r="153" spans="1:8" ht="18.75" customHeight="1">
      <c r="A153" s="227"/>
      <c r="B153" s="227"/>
      <c r="C153" s="227"/>
      <c r="D153" s="8"/>
      <c r="E153" s="20"/>
      <c r="F153" s="20"/>
      <c r="G153" s="20"/>
      <c r="H153" s="20"/>
    </row>
    <row r="154" spans="1:8" ht="18.75" customHeight="1">
      <c r="A154" s="227"/>
      <c r="B154" s="227"/>
      <c r="C154" s="227"/>
      <c r="D154" s="8"/>
      <c r="E154" s="20"/>
      <c r="F154" s="20"/>
      <c r="G154" s="20"/>
      <c r="H154" s="20"/>
    </row>
    <row r="155" spans="1:8" ht="18.75" customHeight="1">
      <c r="A155" s="227"/>
      <c r="B155" s="227"/>
      <c r="C155" s="227"/>
      <c r="D155" s="8"/>
      <c r="E155" s="22"/>
      <c r="F155" s="23"/>
      <c r="G155" s="23"/>
      <c r="H155" s="23"/>
    </row>
    <row r="156" spans="1:8" ht="18.75" customHeight="1">
      <c r="A156" s="227"/>
      <c r="B156" s="227"/>
      <c r="C156" s="227"/>
      <c r="D156" s="8"/>
      <c r="E156" s="20"/>
      <c r="F156" s="20"/>
      <c r="G156" s="20"/>
      <c r="H156" s="20"/>
    </row>
    <row r="157" spans="1:8" ht="18.75" customHeight="1">
      <c r="A157" s="227"/>
      <c r="B157" s="227"/>
      <c r="C157" s="227"/>
      <c r="D157" s="8"/>
      <c r="E157" s="20"/>
      <c r="F157" s="20"/>
      <c r="G157" s="20"/>
      <c r="H157" s="20"/>
    </row>
    <row r="158" spans="1:8" ht="18.75" customHeight="1">
      <c r="A158" s="227"/>
      <c r="B158" s="227"/>
      <c r="C158" s="227"/>
      <c r="D158" s="8"/>
      <c r="E158" s="22"/>
      <c r="F158" s="23"/>
      <c r="G158" s="23"/>
      <c r="H158" s="23"/>
    </row>
    <row r="159" spans="1:8" ht="18.75" customHeight="1">
      <c r="A159" s="227"/>
      <c r="B159" s="227"/>
      <c r="C159" s="227"/>
      <c r="D159" s="8"/>
      <c r="E159" s="20"/>
      <c r="F159" s="20"/>
      <c r="G159" s="20"/>
      <c r="H159" s="20"/>
    </row>
    <row r="160" spans="1:8" ht="18.75" customHeight="1">
      <c r="A160" s="227"/>
      <c r="B160" s="227"/>
      <c r="C160" s="227"/>
      <c r="D160" s="8"/>
      <c r="E160" s="20"/>
      <c r="F160" s="20"/>
      <c r="G160" s="20"/>
      <c r="H160" s="20"/>
    </row>
    <row r="161" spans="1:8" ht="18.75" customHeight="1">
      <c r="A161" s="227"/>
      <c r="B161" s="227"/>
      <c r="C161" s="227"/>
      <c r="D161" s="8"/>
      <c r="E161" s="22"/>
      <c r="F161" s="23"/>
      <c r="G161" s="23"/>
      <c r="H161" s="23"/>
    </row>
    <row r="162" spans="1:8" ht="18.75" customHeight="1">
      <c r="A162" s="227"/>
      <c r="B162" s="227"/>
      <c r="C162" s="227"/>
      <c r="D162" s="8"/>
      <c r="E162" s="20"/>
      <c r="F162" s="20"/>
      <c r="G162" s="20"/>
      <c r="H162" s="20"/>
    </row>
    <row r="163" spans="1:8" ht="18.75" customHeight="1">
      <c r="A163" s="227"/>
      <c r="B163" s="227"/>
      <c r="C163" s="227"/>
      <c r="D163" s="8"/>
      <c r="E163" s="20"/>
      <c r="F163" s="20"/>
      <c r="G163" s="20"/>
      <c r="H163" s="20"/>
    </row>
    <row r="164" spans="1:8" ht="18.75" customHeight="1">
      <c r="A164" s="227"/>
      <c r="B164" s="227"/>
      <c r="C164" s="227"/>
      <c r="D164" s="8"/>
      <c r="E164" s="22"/>
      <c r="F164" s="21"/>
      <c r="G164" s="21"/>
      <c r="H164" s="21"/>
    </row>
    <row r="165" spans="1:8" ht="18.75" customHeight="1">
      <c r="A165" s="227"/>
      <c r="B165" s="227"/>
      <c r="C165" s="227"/>
      <c r="D165" s="8"/>
      <c r="E165" s="20"/>
      <c r="F165" s="20"/>
      <c r="G165" s="20"/>
      <c r="H165" s="20"/>
    </row>
    <row r="166" spans="1:8" ht="18.75" customHeight="1">
      <c r="A166" s="227"/>
      <c r="B166" s="227"/>
      <c r="C166" s="227"/>
      <c r="D166" s="8"/>
      <c r="E166" s="20"/>
      <c r="F166" s="20"/>
      <c r="G166" s="20"/>
      <c r="H166" s="20"/>
    </row>
    <row r="167" spans="1:8" ht="18.75" customHeight="1">
      <c r="A167" s="227"/>
      <c r="B167" s="227"/>
      <c r="C167" s="227"/>
      <c r="D167" s="8"/>
      <c r="E167" s="22"/>
      <c r="F167" s="21"/>
      <c r="G167" s="21"/>
      <c r="H167" s="21"/>
    </row>
    <row r="168" spans="1:8" ht="18.75" customHeight="1">
      <c r="A168" s="227"/>
      <c r="B168" s="227"/>
      <c r="C168" s="227"/>
      <c r="D168" s="8"/>
      <c r="E168" s="20"/>
      <c r="F168" s="20"/>
      <c r="G168" s="20"/>
      <c r="H168" s="20"/>
    </row>
    <row r="169" spans="1:8" ht="18.75" customHeight="1">
      <c r="A169" s="227"/>
      <c r="B169" s="227"/>
      <c r="C169" s="227"/>
      <c r="D169" s="8"/>
      <c r="E169" s="20"/>
      <c r="F169" s="20"/>
      <c r="G169" s="20"/>
      <c r="H169" s="20"/>
    </row>
    <row r="170" spans="1:8" ht="18.75" customHeight="1">
      <c r="A170" s="227"/>
      <c r="B170" s="227"/>
      <c r="C170" s="227"/>
      <c r="D170" s="8"/>
      <c r="E170" s="22"/>
      <c r="F170" s="21"/>
      <c r="G170" s="21"/>
      <c r="H170" s="23"/>
    </row>
    <row r="171" spans="1:8" ht="18.75" customHeight="1">
      <c r="A171" s="227"/>
      <c r="B171" s="227"/>
      <c r="C171" s="227"/>
      <c r="D171" s="8"/>
      <c r="E171" s="20"/>
      <c r="F171" s="20"/>
      <c r="G171" s="20"/>
      <c r="H171" s="20"/>
    </row>
    <row r="172" spans="1:8" ht="18.75" customHeight="1">
      <c r="A172" s="227"/>
      <c r="B172" s="227"/>
      <c r="C172" s="227"/>
      <c r="D172" s="8"/>
      <c r="E172" s="20"/>
      <c r="F172" s="20"/>
      <c r="G172" s="20"/>
      <c r="H172" s="20"/>
    </row>
    <row r="173" spans="1:8" ht="18.75" customHeight="1">
      <c r="A173" s="227"/>
      <c r="B173" s="227"/>
      <c r="C173" s="227"/>
      <c r="D173" s="8"/>
      <c r="E173" s="22"/>
      <c r="F173" s="21"/>
      <c r="G173" s="21"/>
      <c r="H173" s="23"/>
    </row>
    <row r="174" spans="1:8" ht="18.75" customHeight="1">
      <c r="A174" s="233"/>
      <c r="B174" s="233"/>
      <c r="C174" s="233"/>
      <c r="D174" s="8"/>
      <c r="E174" s="20"/>
      <c r="F174" s="20"/>
      <c r="G174" s="20"/>
      <c r="H174" s="20"/>
    </row>
    <row r="175" spans="1:8" ht="18.75" customHeight="1">
      <c r="A175" s="233"/>
      <c r="B175" s="233"/>
      <c r="C175" s="233"/>
      <c r="D175" s="8"/>
      <c r="E175" s="20"/>
      <c r="F175" s="20"/>
      <c r="G175" s="20"/>
      <c r="H175" s="20"/>
    </row>
    <row r="176" spans="1:8" ht="18.75" customHeight="1">
      <c r="A176" s="233"/>
      <c r="B176" s="233"/>
      <c r="C176" s="233"/>
      <c r="D176" s="8"/>
      <c r="E176" s="21"/>
      <c r="F176" s="23"/>
      <c r="G176" s="23"/>
      <c r="H176" s="23"/>
    </row>
  </sheetData>
  <sheetProtection/>
  <mergeCells count="135">
    <mergeCell ref="B45:B59"/>
    <mergeCell ref="C57:C59"/>
    <mergeCell ref="A6:A8"/>
    <mergeCell ref="B6:B8"/>
    <mergeCell ref="B87:B92"/>
    <mergeCell ref="A87:A98"/>
    <mergeCell ref="C12:C14"/>
    <mergeCell ref="C45:C47"/>
    <mergeCell ref="C51:C53"/>
    <mergeCell ref="B27:C29"/>
    <mergeCell ref="A2:H2"/>
    <mergeCell ref="A4:C4"/>
    <mergeCell ref="D4:D5"/>
    <mergeCell ref="E4:E5"/>
    <mergeCell ref="F4:F5"/>
    <mergeCell ref="H4:H5"/>
    <mergeCell ref="G4:G5"/>
    <mergeCell ref="B42:B44"/>
    <mergeCell ref="C42:C44"/>
    <mergeCell ref="C30:C32"/>
    <mergeCell ref="B9:B26"/>
    <mergeCell ref="C24:C26"/>
    <mergeCell ref="C18:C20"/>
    <mergeCell ref="C21:C23"/>
    <mergeCell ref="C15:C17"/>
    <mergeCell ref="A126:A128"/>
    <mergeCell ref="C126:C128"/>
    <mergeCell ref="B114:B116"/>
    <mergeCell ref="C114:C116"/>
    <mergeCell ref="C6:C8"/>
    <mergeCell ref="A111:A113"/>
    <mergeCell ref="B111:B113"/>
    <mergeCell ref="A9:A62"/>
    <mergeCell ref="C33:C35"/>
    <mergeCell ref="B39:C41"/>
    <mergeCell ref="A174:C176"/>
    <mergeCell ref="C9:C11"/>
    <mergeCell ref="A138:A140"/>
    <mergeCell ref="B138:B140"/>
    <mergeCell ref="B153:B155"/>
    <mergeCell ref="C153:C155"/>
    <mergeCell ref="A132:A134"/>
    <mergeCell ref="B81:B83"/>
    <mergeCell ref="A123:A125"/>
    <mergeCell ref="B126:B128"/>
    <mergeCell ref="B78:B80"/>
    <mergeCell ref="C78:C80"/>
    <mergeCell ref="B84:C86"/>
    <mergeCell ref="A102:A104"/>
    <mergeCell ref="A99:A101"/>
    <mergeCell ref="B99:B101"/>
    <mergeCell ref="A78:A86"/>
    <mergeCell ref="C99:C101"/>
    <mergeCell ref="A105:C107"/>
    <mergeCell ref="A129:A131"/>
    <mergeCell ref="B129:C131"/>
    <mergeCell ref="C123:C125"/>
    <mergeCell ref="B123:B125"/>
    <mergeCell ref="B120:B122"/>
    <mergeCell ref="C120:C122"/>
    <mergeCell ref="C111:C113"/>
    <mergeCell ref="A114:A116"/>
    <mergeCell ref="A120:A122"/>
    <mergeCell ref="C156:C158"/>
    <mergeCell ref="A162:A164"/>
    <mergeCell ref="B135:C137"/>
    <mergeCell ref="B150:B152"/>
    <mergeCell ref="C150:C152"/>
    <mergeCell ref="A156:A158"/>
    <mergeCell ref="B156:B158"/>
    <mergeCell ref="C147:C149"/>
    <mergeCell ref="C144:C146"/>
    <mergeCell ref="A171:A173"/>
    <mergeCell ref="B171:C173"/>
    <mergeCell ref="A165:A167"/>
    <mergeCell ref="B165:C167"/>
    <mergeCell ref="A168:A170"/>
    <mergeCell ref="B168:B170"/>
    <mergeCell ref="C168:C170"/>
    <mergeCell ref="B132:B134"/>
    <mergeCell ref="A147:A149"/>
    <mergeCell ref="B147:B149"/>
    <mergeCell ref="A150:A152"/>
    <mergeCell ref="A159:A161"/>
    <mergeCell ref="B159:C161"/>
    <mergeCell ref="B141:C143"/>
    <mergeCell ref="C138:C140"/>
    <mergeCell ref="C132:C134"/>
    <mergeCell ref="A135:A137"/>
    <mergeCell ref="A63:A65"/>
    <mergeCell ref="B63:B65"/>
    <mergeCell ref="C63:C65"/>
    <mergeCell ref="A75:A77"/>
    <mergeCell ref="C69:C71"/>
    <mergeCell ref="B162:B164"/>
    <mergeCell ref="C162:C164"/>
    <mergeCell ref="A66:A74"/>
    <mergeCell ref="B75:B77"/>
    <mergeCell ref="A153:A155"/>
    <mergeCell ref="C75:C77"/>
    <mergeCell ref="E99:E101"/>
    <mergeCell ref="D99:D101"/>
    <mergeCell ref="C81:C83"/>
    <mergeCell ref="A144:A146"/>
    <mergeCell ref="B144:B146"/>
    <mergeCell ref="A117:A119"/>
    <mergeCell ref="B117:C119"/>
    <mergeCell ref="C108:C110"/>
    <mergeCell ref="A141:A143"/>
    <mergeCell ref="H102:H104"/>
    <mergeCell ref="F102:F104"/>
    <mergeCell ref="B102:B104"/>
    <mergeCell ref="C102:C104"/>
    <mergeCell ref="D102:D104"/>
    <mergeCell ref="E102:E104"/>
    <mergeCell ref="H99:H101"/>
    <mergeCell ref="C66:C68"/>
    <mergeCell ref="A108:A110"/>
    <mergeCell ref="B108:B110"/>
    <mergeCell ref="B93:B95"/>
    <mergeCell ref="C93:C95"/>
    <mergeCell ref="B96:C98"/>
    <mergeCell ref="B72:C74"/>
    <mergeCell ref="B66:B71"/>
    <mergeCell ref="C87:C89"/>
    <mergeCell ref="G99:G101"/>
    <mergeCell ref="G102:G104"/>
    <mergeCell ref="C36:C38"/>
    <mergeCell ref="B30:B32"/>
    <mergeCell ref="B33:B38"/>
    <mergeCell ref="C54:C56"/>
    <mergeCell ref="F99:F101"/>
    <mergeCell ref="B60:C62"/>
    <mergeCell ref="C90:C92"/>
    <mergeCell ref="C48:C50"/>
  </mergeCells>
  <printOptions horizontalCentered="1"/>
  <pageMargins left="0.3937007874015748" right="0.35433070866141736" top="1.52" bottom="0.33" header="1.13" footer="0.38"/>
  <pageSetup horizontalDpi="600" verticalDpi="600" orientation="portrait" paperSize="9" scale="60" r:id="rId1"/>
  <rowBreaks count="1" manualBreakCount="1">
    <brk id="62" max="255" man="1"/>
  </rowBreaks>
  <ignoredErrors>
    <ignoredError sqref="E8:F8 F74 F29 F50 F5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O36"/>
  <sheetViews>
    <sheetView tabSelected="1" zoomScalePageLayoutView="0" workbookViewId="0" topLeftCell="A21">
      <selection activeCell="A1" sqref="A1:E21"/>
    </sheetView>
  </sheetViews>
  <sheetFormatPr defaultColWidth="8.88671875" defaultRowHeight="13.5"/>
  <cols>
    <col min="1" max="1" width="13.21484375" style="1" customWidth="1"/>
    <col min="2" max="2" width="12.4453125" style="1" customWidth="1"/>
    <col min="3" max="3" width="6.4453125" style="1" customWidth="1"/>
    <col min="4" max="4" width="23.77734375" style="1" customWidth="1"/>
    <col min="5" max="5" width="32.21484375" style="1" customWidth="1"/>
    <col min="6" max="6" width="2.5546875" style="1" customWidth="1"/>
    <col min="7" max="7" width="13.88671875" style="1" customWidth="1"/>
    <col min="8" max="8" width="12.77734375" style="1" customWidth="1"/>
    <col min="9" max="9" width="12.3359375" style="1" customWidth="1"/>
    <col min="10" max="10" width="15.99609375" style="1" customWidth="1"/>
    <col min="11" max="11" width="12.77734375" style="1" customWidth="1"/>
    <col min="12" max="12" width="11.88671875" style="1" customWidth="1"/>
    <col min="13" max="16384" width="8.88671875" style="1" customWidth="1"/>
  </cols>
  <sheetData>
    <row r="1" ht="65.25" customHeight="1"/>
    <row r="2" spans="1:5" ht="64.5" customHeight="1">
      <c r="A2" s="247" t="s">
        <v>188</v>
      </c>
      <c r="B2" s="248"/>
      <c r="C2" s="248"/>
      <c r="D2" s="248"/>
      <c r="E2" s="248"/>
    </row>
    <row r="3" spans="1:5" ht="54" customHeight="1" thickBot="1">
      <c r="A3" s="249" t="s">
        <v>189</v>
      </c>
      <c r="B3" s="250"/>
      <c r="C3" s="250"/>
      <c r="D3" s="250"/>
      <c r="E3" s="250"/>
    </row>
    <row r="4" spans="1:5" ht="36.75" customHeight="1" thickBot="1" thickTop="1">
      <c r="A4" s="131" t="s">
        <v>94</v>
      </c>
      <c r="B4" s="251" t="s">
        <v>95</v>
      </c>
      <c r="C4" s="251"/>
      <c r="D4" s="251"/>
      <c r="E4" s="132">
        <f>SUM(E5:E14)</f>
        <v>15482</v>
      </c>
    </row>
    <row r="5" spans="1:5" ht="31.5" customHeight="1">
      <c r="A5" s="254"/>
      <c r="B5" s="246" t="s">
        <v>96</v>
      </c>
      <c r="C5" s="246"/>
      <c r="D5" s="92" t="s">
        <v>97</v>
      </c>
      <c r="E5" s="93">
        <v>0</v>
      </c>
    </row>
    <row r="6" spans="1:5" ht="31.5" customHeight="1">
      <c r="A6" s="255"/>
      <c r="B6" s="244" t="s">
        <v>98</v>
      </c>
      <c r="C6" s="244"/>
      <c r="D6" s="94" t="s">
        <v>99</v>
      </c>
      <c r="E6" s="95">
        <v>0</v>
      </c>
    </row>
    <row r="7" spans="1:5" ht="31.5" customHeight="1">
      <c r="A7" s="255"/>
      <c r="B7" s="244" t="s">
        <v>100</v>
      </c>
      <c r="C7" s="244"/>
      <c r="D7" s="94" t="s">
        <v>101</v>
      </c>
      <c r="E7" s="96">
        <v>0</v>
      </c>
    </row>
    <row r="8" spans="1:5" ht="31.5" customHeight="1">
      <c r="A8" s="255"/>
      <c r="B8" s="244" t="s">
        <v>102</v>
      </c>
      <c r="C8" s="244"/>
      <c r="D8" s="94" t="s">
        <v>103</v>
      </c>
      <c r="E8" s="96">
        <v>0</v>
      </c>
    </row>
    <row r="9" spans="1:5" ht="31.5" customHeight="1">
      <c r="A9" s="255"/>
      <c r="B9" s="244" t="s">
        <v>104</v>
      </c>
      <c r="C9" s="244"/>
      <c r="D9" s="94" t="s">
        <v>105</v>
      </c>
      <c r="E9" s="97">
        <v>0</v>
      </c>
    </row>
    <row r="10" spans="1:5" ht="31.5" customHeight="1">
      <c r="A10" s="255"/>
      <c r="B10" s="244" t="s">
        <v>106</v>
      </c>
      <c r="C10" s="244"/>
      <c r="D10" s="94" t="s">
        <v>107</v>
      </c>
      <c r="E10" s="97">
        <v>0</v>
      </c>
    </row>
    <row r="11" spans="1:5" ht="31.5" customHeight="1">
      <c r="A11" s="255"/>
      <c r="B11" s="244" t="s">
        <v>108</v>
      </c>
      <c r="C11" s="244"/>
      <c r="D11" s="94" t="s">
        <v>109</v>
      </c>
      <c r="E11" s="97">
        <v>0</v>
      </c>
    </row>
    <row r="12" spans="1:5" ht="31.5" customHeight="1">
      <c r="A12" s="255"/>
      <c r="B12" s="244" t="s">
        <v>110</v>
      </c>
      <c r="C12" s="244"/>
      <c r="D12" s="94" t="s">
        <v>111</v>
      </c>
      <c r="E12" s="98">
        <v>0</v>
      </c>
    </row>
    <row r="13" spans="1:5" ht="31.5" customHeight="1">
      <c r="A13" s="255"/>
      <c r="B13" s="244" t="s">
        <v>112</v>
      </c>
      <c r="C13" s="244"/>
      <c r="D13" s="94" t="s">
        <v>113</v>
      </c>
      <c r="E13" s="98">
        <v>15469</v>
      </c>
    </row>
    <row r="14" spans="1:5" ht="31.5" customHeight="1" thickBot="1">
      <c r="A14" s="256"/>
      <c r="B14" s="257" t="s">
        <v>127</v>
      </c>
      <c r="C14" s="257"/>
      <c r="D14" s="99" t="s">
        <v>128</v>
      </c>
      <c r="E14" s="100">
        <v>13</v>
      </c>
    </row>
    <row r="15" spans="1:5" ht="45.75" customHeight="1" thickBot="1" thickTop="1">
      <c r="A15" s="253"/>
      <c r="B15" s="253"/>
      <c r="C15" s="253"/>
      <c r="D15" s="253"/>
      <c r="E15" s="253"/>
    </row>
    <row r="16" spans="1:5" ht="42" customHeight="1" thickBot="1">
      <c r="A16" s="133" t="s">
        <v>114</v>
      </c>
      <c r="B16" s="245" t="s">
        <v>115</v>
      </c>
      <c r="C16" s="245"/>
      <c r="D16" s="245"/>
      <c r="E16" s="134">
        <v>0</v>
      </c>
    </row>
    <row r="17" spans="1:5" ht="45" customHeight="1">
      <c r="A17" s="101"/>
      <c r="B17" s="246" t="s">
        <v>116</v>
      </c>
      <c r="C17" s="246"/>
      <c r="D17" s="92" t="s">
        <v>117</v>
      </c>
      <c r="E17" s="102" t="s">
        <v>190</v>
      </c>
    </row>
    <row r="18" spans="1:5" ht="45" customHeight="1">
      <c r="A18" s="103"/>
      <c r="B18" s="244" t="s">
        <v>118</v>
      </c>
      <c r="C18" s="244"/>
      <c r="D18" s="94" t="s">
        <v>119</v>
      </c>
      <c r="E18" s="102" t="s">
        <v>190</v>
      </c>
    </row>
    <row r="19" spans="1:5" ht="45" customHeight="1">
      <c r="A19" s="103"/>
      <c r="B19" s="244" t="s">
        <v>120</v>
      </c>
      <c r="C19" s="244"/>
      <c r="D19" s="104" t="s">
        <v>121</v>
      </c>
      <c r="E19" s="102" t="s">
        <v>190</v>
      </c>
    </row>
    <row r="20" spans="1:5" ht="45" customHeight="1">
      <c r="A20" s="103"/>
      <c r="B20" s="244" t="s">
        <v>122</v>
      </c>
      <c r="C20" s="244"/>
      <c r="D20" s="94" t="s">
        <v>123</v>
      </c>
      <c r="E20" s="102" t="s">
        <v>190</v>
      </c>
    </row>
    <row r="21" spans="1:5" ht="45" customHeight="1" thickBot="1">
      <c r="A21" s="105"/>
      <c r="B21" s="252" t="s">
        <v>124</v>
      </c>
      <c r="C21" s="252"/>
      <c r="D21" s="106" t="s">
        <v>125</v>
      </c>
      <c r="E21" s="107" t="s">
        <v>190</v>
      </c>
    </row>
    <row r="22" ht="42" customHeight="1"/>
    <row r="23" ht="31.5" customHeight="1"/>
    <row r="24" ht="45.7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48" customHeight="1"/>
    <row r="32" ht="31.5" customHeight="1"/>
    <row r="33" spans="1:15" ht="45.75" customHeight="1">
      <c r="A3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/>
    </row>
    <row r="34" spans="7:15" ht="31.5" customHeight="1">
      <c r="G34" s="242"/>
      <c r="H34" s="242"/>
      <c r="I34" s="242"/>
      <c r="J34" s="242"/>
      <c r="K34" s="242"/>
      <c r="L34" s="242"/>
      <c r="M34" s="242"/>
      <c r="N34" s="242"/>
      <c r="O34" s="242"/>
    </row>
    <row r="35" spans="7:15" ht="31.5" customHeight="1">
      <c r="G35" s="243"/>
      <c r="H35" s="242"/>
      <c r="I35" s="242"/>
      <c r="J35" s="242"/>
      <c r="K35" s="242"/>
      <c r="L35" s="242"/>
      <c r="M35" s="242"/>
      <c r="N35" s="242"/>
      <c r="O35" s="242"/>
    </row>
    <row r="36" spans="7:15" ht="31.5" customHeight="1">
      <c r="G36" s="241"/>
      <c r="H36" s="241"/>
      <c r="I36" s="33"/>
      <c r="J36" s="241"/>
      <c r="K36" s="241"/>
      <c r="L36" s="241"/>
      <c r="M36" s="241"/>
      <c r="N36" s="241"/>
      <c r="O36" s="241"/>
    </row>
    <row r="37" ht="31.5" customHeight="1"/>
    <row r="38" ht="31.5" customHeight="1"/>
    <row r="39" ht="31.5" customHeight="1"/>
  </sheetData>
  <sheetProtection/>
  <mergeCells count="31">
    <mergeCell ref="B9:C9"/>
    <mergeCell ref="B21:C21"/>
    <mergeCell ref="B11:C11"/>
    <mergeCell ref="B12:C12"/>
    <mergeCell ref="B13:C13"/>
    <mergeCell ref="A15:E15"/>
    <mergeCell ref="A5:A14"/>
    <mergeCell ref="B10:C10"/>
    <mergeCell ref="B14:C14"/>
    <mergeCell ref="B8:C8"/>
    <mergeCell ref="A2:E2"/>
    <mergeCell ref="A3:E3"/>
    <mergeCell ref="B4:D4"/>
    <mergeCell ref="B5:C5"/>
    <mergeCell ref="B6:C6"/>
    <mergeCell ref="B7:C7"/>
    <mergeCell ref="B18:C18"/>
    <mergeCell ref="B19:C19"/>
    <mergeCell ref="B20:C20"/>
    <mergeCell ref="B16:D16"/>
    <mergeCell ref="B17:C17"/>
    <mergeCell ref="M35:O35"/>
    <mergeCell ref="J35:L35"/>
    <mergeCell ref="G34:H34"/>
    <mergeCell ref="J36:L36"/>
    <mergeCell ref="M36:O36"/>
    <mergeCell ref="I34:I35"/>
    <mergeCell ref="J34:L34"/>
    <mergeCell ref="M34:O34"/>
    <mergeCell ref="G35:H35"/>
    <mergeCell ref="G36:H36"/>
  </mergeCells>
  <printOptions horizontalCentered="1"/>
  <pageMargins left="0.33" right="0.4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성세재활자립원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이은주</dc:creator>
  <cp:keywords/>
  <dc:description/>
  <cp:lastModifiedBy>User</cp:lastModifiedBy>
  <cp:lastPrinted>2021-03-24T11:01:04Z</cp:lastPrinted>
  <dcterms:created xsi:type="dcterms:W3CDTF">2004-02-05T07:36:15Z</dcterms:created>
  <dcterms:modified xsi:type="dcterms:W3CDTF">2021-03-24T11:01:08Z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28741007">
    <vt:lpwstr/>
  </property>
  <property fmtid="{D5CDD505-2E9C-101B-9397-08002B2CF9AE}" pid="38" name="IVID182118E9">
    <vt:lpwstr/>
  </property>
  <property fmtid="{D5CDD505-2E9C-101B-9397-08002B2CF9AE}" pid="39" name="IVID137812E5">
    <vt:lpwstr/>
  </property>
  <property fmtid="{D5CDD505-2E9C-101B-9397-08002B2CF9AE}" pid="40" name="IVID443811EF">
    <vt:lpwstr/>
  </property>
  <property fmtid="{D5CDD505-2E9C-101B-9397-08002B2CF9AE}" pid="41" name="IVID14221502">
    <vt:lpwstr/>
  </property>
  <property fmtid="{D5CDD505-2E9C-101B-9397-08002B2CF9AE}" pid="42" name="IVID4781801">
    <vt:lpwstr/>
  </property>
  <property fmtid="{D5CDD505-2E9C-101B-9397-08002B2CF9AE}" pid="43" name="IVID2E1109EA">
    <vt:lpwstr/>
  </property>
  <property fmtid="{D5CDD505-2E9C-101B-9397-08002B2CF9AE}" pid="44" name="IVIDF271602">
    <vt:lpwstr/>
  </property>
  <property fmtid="{D5CDD505-2E9C-101B-9397-08002B2CF9AE}" pid="45" name="IVID311116D9">
    <vt:lpwstr/>
  </property>
  <property fmtid="{D5CDD505-2E9C-101B-9397-08002B2CF9AE}" pid="46" name="IVID3A5111DD">
    <vt:lpwstr/>
  </property>
  <property fmtid="{D5CDD505-2E9C-101B-9397-08002B2CF9AE}" pid="47" name="IVID217313F1">
    <vt:lpwstr/>
  </property>
  <property fmtid="{D5CDD505-2E9C-101B-9397-08002B2CF9AE}" pid="48" name="IVID214212D8">
    <vt:lpwstr/>
  </property>
  <property fmtid="{D5CDD505-2E9C-101B-9397-08002B2CF9AE}" pid="49" name="IVID3A020E06">
    <vt:lpwstr/>
  </property>
  <property fmtid="{D5CDD505-2E9C-101B-9397-08002B2CF9AE}" pid="50" name="IVID373216E7">
    <vt:lpwstr/>
  </property>
  <property fmtid="{D5CDD505-2E9C-101B-9397-08002B2CF9AE}" pid="51" name="IVID386A1608">
    <vt:lpwstr/>
  </property>
  <property fmtid="{D5CDD505-2E9C-101B-9397-08002B2CF9AE}" pid="52" name="IVIDB5418FF">
    <vt:lpwstr/>
  </property>
  <property fmtid="{D5CDD505-2E9C-101B-9397-08002B2CF9AE}" pid="53" name="IVIDE57140B">
    <vt:lpwstr/>
  </property>
  <property fmtid="{D5CDD505-2E9C-101B-9397-08002B2CF9AE}" pid="54" name="IVID31361600">
    <vt:lpwstr/>
  </property>
  <property fmtid="{D5CDD505-2E9C-101B-9397-08002B2CF9AE}" pid="55" name="IVID2D1C14DD">
    <vt:lpwstr/>
  </property>
  <property fmtid="{D5CDD505-2E9C-101B-9397-08002B2CF9AE}" pid="56" name="IVID2F4614EF">
    <vt:lpwstr/>
  </property>
  <property fmtid="{D5CDD505-2E9C-101B-9397-08002B2CF9AE}" pid="57" name="IVIDD83FE7DE">
    <vt:lpwstr/>
  </property>
</Properties>
</file>